
<file path=[Content_Types].xml><?xml version="1.0" encoding="utf-8"?>
<Types xmlns="http://schemas.openxmlformats.org/package/2006/content-types">
  <Default Extension="bin" ContentType="application/vnd.openxmlformats-officedocument.spreadsheetml.printerSettings"/>
  <Default Extension="data" ContentType="application/vnd.openxmlformats-officedocument.model+data"/>
  <Default Extension="jp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drawings/drawing2.xml" ContentType="application/vnd.openxmlformats-officedocument.drawing+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2527"/>
  <workbookPr defaultThemeVersion="166925"/>
  <mc:AlternateContent xmlns:mc="http://schemas.openxmlformats.org/markup-compatibility/2006">
    <mc:Choice Requires="x15">
      <x15ac:absPath xmlns:x15ac="http://schemas.microsoft.com/office/spreadsheetml/2010/11/ac" url="C:\Users\lassi.leinonen\OneDrive - Lounais-Suomen Jätehuolto Oy\ILPO-hanke\Kokeilupalveluhankinnat\Päätösmatriisi\Julkaisu 30.11.2020\"/>
    </mc:Choice>
  </mc:AlternateContent>
  <xr:revisionPtr revIDLastSave="255" documentId="8_{5B582DC7-3FCC-40A7-849E-06AA373C96A2}" xr6:coauthVersionLast="45" xr6:coauthVersionMax="45" xr10:uidLastSave="{178EFBC7-9FAB-4B55-8C6C-73AB67DF9A9F}"/>
  <bookViews>
    <workbookView xWindow="-108" yWindow="-108" windowWidth="23256" windowHeight="12576" xr2:uid="{226E9CD0-F49B-438C-9337-5F13E2AC28EA}"/>
  </bookViews>
  <sheets>
    <sheet name="Ohjeet" sheetId="9" r:id="rId1"/>
    <sheet name="Yhteenveto" sheetId="2" r:id="rId2"/>
    <sheet name="Resurssirajoitukset" sheetId="10" r:id="rId3"/>
    <sheet name="Liiketoiminta" sheetId="5" r:id="rId4"/>
    <sheet name="Ilmasto ja ympäristö" sheetId="3" r:id="rId5"/>
    <sheet name="Projektikohtaiset" sheetId="4" r:id="rId6"/>
    <sheet name="Idealistaus" sheetId="8" r:id="rId7"/>
    <sheet name="Kriteerien arvostelu" sheetId="7" r:id="rId8"/>
  </sheets>
  <definedNames>
    <definedName name="_xlnm._FilterDatabase" localSheetId="1" hidden="1">Yhteenveto!$C$5:$H$5</definedName>
    <definedName name="_xlcn.WorksheetConnection_Päätösmatriisi_luonnos_LL.xlsxIdealistaus1" hidden="1">Idealistaus[]</definedName>
    <definedName name="_xlcn.WorksheetConnection_Päätösmatriisi_luonnos_LL.xlsxToteutettavuus1" hidden="1">Perusteet[]</definedName>
  </definedNames>
  <calcPr calcId="191028"/>
  <extLst>
    <ext xmlns:x15="http://schemas.microsoft.com/office/spreadsheetml/2010/11/main" uri="{140A7094-0E35-4892-8432-C4D2E57EDEB5}">
      <x15:workbookPr chartTrackingRefBase="1"/>
    </ext>
    <ext xmlns:x15="http://schemas.microsoft.com/office/spreadsheetml/2010/11/main" uri="{FCE2AD5D-F65C-4FA6-A056-5C36A1767C68}">
      <x15:dataModel>
        <x15:modelTables>
          <x15:modelTable id="Toteutettavuus" name="Toteutettavuus" connection="WorksheetConnection_Päätösmatriisi_luonnos_LL.xlsx!Toteutettavuus"/>
          <x15:modelTable id="Idealistaus" name="Idealistaus" connection="WorksheetConnection_Päätösmatriisi_luonnos_LL.xlsx!Idealistaus"/>
        </x15:modelTables>
      </x15:dataModel>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I10" i="10" l="1"/>
  <c r="I9" i="10"/>
  <c r="I8" i="10"/>
  <c r="I6" i="10"/>
  <c r="I7" i="10"/>
  <c r="H10" i="4" l="1"/>
  <c r="B10" i="4"/>
  <c r="H10" i="3"/>
  <c r="B10" i="3"/>
  <c r="J10" i="5"/>
  <c r="B10" i="5"/>
  <c r="G10" i="2"/>
  <c r="F10" i="2"/>
  <c r="E10" i="2"/>
  <c r="D10" i="2"/>
  <c r="C10" i="10"/>
  <c r="H10" i="2" l="1"/>
  <c r="H6" i="3"/>
  <c r="H7" i="3"/>
  <c r="H8" i="3"/>
  <c r="H9" i="3"/>
  <c r="J6" i="5"/>
  <c r="J7" i="5"/>
  <c r="J8" i="5"/>
  <c r="J9" i="5"/>
  <c r="C9" i="10" l="1"/>
  <c r="C8" i="10"/>
  <c r="C7" i="10"/>
  <c r="C6" i="10"/>
  <c r="B9" i="5"/>
  <c r="B8" i="5"/>
  <c r="B7" i="5"/>
  <c r="B6" i="5"/>
  <c r="B6" i="3"/>
  <c r="B7" i="3"/>
  <c r="B8" i="3"/>
  <c r="B9" i="3"/>
  <c r="E9" i="2" l="1"/>
  <c r="E8" i="2"/>
  <c r="E7" i="2"/>
  <c r="E6" i="2"/>
  <c r="H2" i="3"/>
  <c r="H9" i="4"/>
  <c r="F9" i="2" s="1"/>
  <c r="H8" i="4"/>
  <c r="F8" i="2" s="1"/>
  <c r="H7" i="4"/>
  <c r="F7" i="2" s="1"/>
  <c r="H6" i="4"/>
  <c r="F6" i="2" s="1"/>
  <c r="D9" i="2"/>
  <c r="D8" i="2"/>
  <c r="D7" i="2"/>
  <c r="D6" i="2"/>
  <c r="I2" i="10"/>
  <c r="B9" i="4" l="1"/>
  <c r="B8" i="4"/>
  <c r="B7" i="4"/>
  <c r="B6" i="4"/>
  <c r="C6" i="2" a="1"/>
  <c r="G9" i="2"/>
  <c r="G8" i="2"/>
  <c r="G7" i="2"/>
  <c r="C6" i="2" l="1"/>
  <c r="G6" i="2"/>
  <c r="J2" i="5"/>
  <c r="H7" i="2" l="1"/>
  <c r="H8" i="2"/>
  <c r="H9" i="2"/>
  <c r="H2" i="4"/>
  <c r="H6" i="2" l="1"/>
  <c r="N16" i="2" l="1"/>
  <c r="N15" i="2"/>
  <c r="N11" i="2"/>
  <c r="N14" i="2"/>
  <c r="N10" i="2"/>
  <c r="N12" i="2"/>
  <c r="N13" i="2"/>
  <c r="M7" i="2" a="1"/>
  <c r="M7" i="2" s="1"/>
  <c r="M8" i="2" s="1" a="1"/>
  <c r="M8" i="2" s="1"/>
  <c r="N7" i="2"/>
  <c r="N9" i="2"/>
  <c r="N8" i="2"/>
  <c r="M9" i="2" l="1" a="1"/>
  <c r="M9" i="2" s="1"/>
  <c r="M10" i="2" l="1" a="1"/>
  <c r="M10" i="2" s="1"/>
  <c r="M11" i="2" l="1" a="1"/>
  <c r="M11" i="2" s="1"/>
  <c r="M12" i="2" l="1" a="1"/>
  <c r="M12" i="2" s="1"/>
  <c r="M13" i="2" s="1" a="1"/>
  <c r="M13" i="2" s="1"/>
  <c r="M14" i="2" s="1" a="1"/>
  <c r="M14" i="2" s="1"/>
  <c r="M15" i="2" s="1" a="1"/>
  <c r="M15" i="2" s="1"/>
  <c r="M16" i="2" s="1" a="1"/>
  <c r="M16" i="2" s="1"/>
</calcChain>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0E80F5EA-C683-4A2A-AE23-541276C93895}" keepAlive="1" name="ThisWorkbookDataModel" description="Tietomalli" type="5" refreshedVersion="6" minRefreshableVersion="5" background="1">
    <dbPr connection="Data Model Connection" command="Model" commandType="1"/>
    <olapPr sendLocale="1" rowDrillCount="1000"/>
    <extLst>
      <ext xmlns:x15="http://schemas.microsoft.com/office/spreadsheetml/2010/11/main" uri="{DE250136-89BD-433C-8126-D09CA5730AF9}">
        <x15:connection id="" model="1"/>
      </ext>
    </extLst>
  </connection>
  <connection id="2" xr16:uid="{5A78FD19-DE36-4161-BE29-BB7112125D68}" name="WorksheetConnection_Päätösmatriisi_luonnos_LL.xlsx!Idealistaus" type="102" refreshedVersion="6" minRefreshableVersion="5">
    <extLst>
      <ext xmlns:x15="http://schemas.microsoft.com/office/spreadsheetml/2010/11/main" uri="{DE250136-89BD-433C-8126-D09CA5730AF9}">
        <x15:connection id="Idealistaus">
          <x15:rangePr sourceName="_xlcn.WorksheetConnection_Päätösmatriisi_luonnos_LL.xlsxIdealistaus1"/>
        </x15:connection>
      </ext>
    </extLst>
  </connection>
  <connection id="3" xr16:uid="{D52A1871-C27F-444E-843F-A04A5F6873AA}" name="WorksheetConnection_Päätösmatriisi_luonnos_LL.xlsx!Toteutettavuus" type="102" refreshedVersion="6" minRefreshableVersion="5">
    <extLst>
      <ext xmlns:x15="http://schemas.microsoft.com/office/spreadsheetml/2010/11/main" uri="{DE250136-89BD-433C-8126-D09CA5730AF9}">
        <x15:connection id="Toteutettavuus">
          <x15:rangePr sourceName="_xlcn.WorksheetConnection_Päätösmatriisi_luonnos_LL.xlsxToteutettavuus1"/>
        </x15:connection>
      </ext>
    </extLst>
  </connection>
</connections>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<sst xmlns="http://schemas.openxmlformats.org/spreadsheetml/2006/main" count="265" uniqueCount="215">
  <si>
    <t>Lisää materiaalitehokkuutta (jätevirtojen määrät)</t>
  </si>
  <si>
    <t>Uutuusarvo / innovaatio</t>
  </si>
  <si>
    <t>Uusi toimintamalli / yhteisprosessi</t>
  </si>
  <si>
    <t>Julkisuus (mahdollisuus viestiä)</t>
  </si>
  <si>
    <t>Hyödyttää useampia yrityksiä</t>
  </si>
  <si>
    <t>Lisää biodiversiteettiä</t>
  </si>
  <si>
    <t>Painoarvo</t>
  </si>
  <si>
    <t>Ilmasto- ja ympäristövaikutus</t>
  </si>
  <si>
    <t>Liiketaloudelliset näkymät</t>
  </si>
  <si>
    <t>Summa</t>
  </si>
  <si>
    <t>Arvosana</t>
  </si>
  <si>
    <t>Mahdollista toteuttaa aikataulussa</t>
  </si>
  <si>
    <t>Mahdollista toteuttaa budjetissa</t>
  </si>
  <si>
    <t>Teknologia on olemassa</t>
  </si>
  <si>
    <t>Julkisuus</t>
  </si>
  <si>
    <t>De-minimis rahoituksen mahdollisuus</t>
  </si>
  <si>
    <t>Teknologia kaupallistamisvaiheessa</t>
  </si>
  <si>
    <t>Idean toteutustapa, kustannukset ja tulokset ovat julkisia</t>
  </si>
  <si>
    <t>Emerging technologies / prototyyppi</t>
  </si>
  <si>
    <t>Tulokset ovat julkisia</t>
  </si>
  <si>
    <t>De-minimis rahoitus käytetty kuluvalta kaudelta</t>
  </si>
  <si>
    <t>Teknologia on teoreettinen</t>
  </si>
  <si>
    <t>Tukee kehitteillä olevaa uutta teknologista ratkaisua</t>
  </si>
  <si>
    <t>Soveltuvuus jatkokehitykseen tai skaalautuvuus</t>
  </si>
  <si>
    <t>Pienentää muita negatiivisia ympäristövaikutuksia (hulevesi, vesien käsittely)</t>
  </si>
  <si>
    <t>Liiketaloudelliset näkökulmat</t>
  </si>
  <si>
    <t>Toteuttajan kelpoisuus</t>
  </si>
  <si>
    <t>Onko idea mahdollinen tämän hankkeen puitteissa</t>
  </si>
  <si>
    <t>Haaste johon liittyy</t>
  </si>
  <si>
    <t>Ratkaisun tarkempi kuvaus</t>
  </si>
  <si>
    <t>Ratkaisuidea</t>
  </si>
  <si>
    <t>Teknologia on olemassa, mutta sovellus on uusi</t>
  </si>
  <si>
    <t>Voi toimia hiilinieluna</t>
  </si>
  <si>
    <t>KHK-vähenemä tai hiilen sidonta</t>
  </si>
  <si>
    <t>Resurssirajoitukset</t>
  </si>
  <si>
    <t>Erittäin merkittävä päästövähenemä TAI merkittävä hiilen sidonta</t>
  </si>
  <si>
    <t>Merkittävä päästövähenemä tai kohtalainen hiilen sidonta</t>
  </si>
  <si>
    <t>Kohtalainen päästövähenemä tai vähäinen hiilen sidonta</t>
  </si>
  <si>
    <t>Vähäinen päästövähenemä tai erittäin vähäinen hiilen sidonta</t>
  </si>
  <si>
    <t>Ei päästövähenemää tai hiilen sidontaa</t>
  </si>
  <si>
    <t>Erittäin vähäinen päästövähenemä, ei hiilen sidontaa</t>
  </si>
  <si>
    <t>Kyllä / Ei, vaikuttaa ensimmäisen kohdan vaikuttavuuskertoimeen</t>
  </si>
  <si>
    <t>Parantaa merkittävästi materiaalitehokkuutta</t>
  </si>
  <si>
    <t>Parantaa erittäin merkittävästi materiaalitehokkuutta</t>
  </si>
  <si>
    <t>Parantaa kohtalaisesti materiaalitehokkuutta</t>
  </si>
  <si>
    <t>Parantaa vähäisesti materiaalitehokkuutta</t>
  </si>
  <si>
    <t>Parantaa erittäin vähäisesti materiaalitehokkuutta</t>
  </si>
  <si>
    <t>Ei paranna materiaalitehokuutta</t>
  </si>
  <si>
    <t>Luodaan uusia biotyyppejä heikentämättä olemassa olevia merkittävästi</t>
  </si>
  <si>
    <t>Luodaan uusia biotyyppejä yleisten biotyyppien tilalle</t>
  </si>
  <si>
    <t>Monipuolistetaan lajistoa nykyisissä biotyypeissä</t>
  </si>
  <si>
    <t>Auttaa ylläpitämään nykyistä monipuolista lajistoa</t>
  </si>
  <si>
    <t>Ei vaikuta biodiversiteettiin</t>
  </si>
  <si>
    <t>Heikentää biodiversiteettiä alueella</t>
  </si>
  <si>
    <t>Merkittävä positiivinen vaikutus yhteen tai useampaan ympäristönäkökulmaan</t>
  </si>
  <si>
    <t>Merkittävä positiivinen vaikutus yhteen tai kohtalainen vaikutus useampaan ympäristönäkökulmaan</t>
  </si>
  <si>
    <t>Kohtalainen positiivinen vaikutus yhteen tai vähäinen vaikutus useampaan ympäristönäkökulmaan</t>
  </si>
  <si>
    <t>Vähäinen positiivinen vaikutus yhteen ympäristönäkökulmaan</t>
  </si>
  <si>
    <t>Ei vaikutuksia ympäristönäkökulmiin</t>
  </si>
  <si>
    <t>Negatiivinen vaikutus yhteen tai useampaan ympäristönäkökulmaan</t>
  </si>
  <si>
    <t>Idea on liikesalaisuus esim. kehitteillä olevaa salaista teknologiaa</t>
  </si>
  <si>
    <t>Ratkaisua ei vielä tunneta</t>
  </si>
  <si>
    <t>On tärkeä osa alueellisia tai globaaleja ratkaisuja ilmasto- tai kiertotaloushaasteisiin</t>
  </si>
  <si>
    <t>Tukee alueellisia tai globaaleja ratkaisuja ilmasto- tai kiertotaloushaasteisiin</t>
  </si>
  <si>
    <t>Tuottaa taustatietoa, jonka perusteella voidaan miettiä jatkosovellutuksia ilmasto- tai kiertotaloushaasteisiin</t>
  </si>
  <si>
    <t>Täyttää kaikki Topinpuiston kelpoisuusvaatimukset</t>
  </si>
  <si>
    <t>Täyttää suurimman osan Topinpuiston kelpoisuusvaatimuksista</t>
  </si>
  <si>
    <t>Ei ole tiedossa merkittäviä kelpoisuuteen vaadittavia puutteita</t>
  </si>
  <si>
    <t>Merkittäviä puutteita osassa kelpoisuusvaatimuksista, mutta muut tekijät puoltavat vahvasti</t>
  </si>
  <si>
    <t>Merkittäviä puutteita kelpoisuusvaatimuksissa, mutta ainoa toimittaja</t>
  </si>
  <si>
    <t>Merkittäviä puutteita kelpoisuusvaatimuksissa</t>
  </si>
  <si>
    <t xml:space="preserve">"Yhteenveto" -välilehdelle lasketaan lopulliset arvosanat ideakohtaisesti. Välilehdelle haetaan tietoa kaikilta muilta välilehdiltä, jotka tulee täyttää huolellisesti. </t>
  </si>
  <si>
    <t xml:space="preserve">"Resurssirajoitukset" -välilehdellä arvioidaan hankkeen, projektin tai muun resursseja rajoittavan tekijän kautta alustava arvio mahdollisuudesta toteuttaa ideoita kyseisen hankkeen aikana. </t>
  </si>
  <si>
    <t>Tukee yhteistoiminta-alueen visiota</t>
  </si>
  <si>
    <t>Tukiperusteet</t>
  </si>
  <si>
    <t>Ratkaisu voi hyödyttää kaikkia monitoimija-alueen yrityksiä ja on laajennettavissa muuallekin</t>
  </si>
  <si>
    <t>Ratkaisu voi hyödyttää kaikkia monitoimija-alueen yrityksiä</t>
  </si>
  <si>
    <t>Ratkaisu voi hyödyttää kahta tai useampaa monitoimija-alueen yritystä</t>
  </si>
  <si>
    <t>Ratkaisu toimii vain määritetyssä kohteessa</t>
  </si>
  <si>
    <t>Ratkaisu voi hyödyttää kaikkia vastaavia toimijoita alalla</t>
  </si>
  <si>
    <t>Ratkaisu voi hyödyttää kahta monitoimija-alueen yritystä</t>
  </si>
  <si>
    <t>Ratkisu on yleistä tekniikkaa ja totutussa käyttötarkoituksessa</t>
  </si>
  <si>
    <t xml:space="preserve">Ratkaisu on uusinta teknologiaa ja/tai kokeellinen. Teknologiaa ei ole käytetty kyseisellä tavalla aiemmin. </t>
  </si>
  <si>
    <t>Ratkaisun tekniikka on yleistä, mutta käyttötarkoitus on uusi ja innovatiivinen</t>
  </si>
  <si>
    <t>Ei vaikuta toimintatapoihin tai yhteistyöhön alueella</t>
  </si>
  <si>
    <t>Kohdeyhtiö voi käyttää De-minimis rahoitusta täyden projektin mukaisen summan</t>
  </si>
  <si>
    <t>Teknologia on yleisesti käytössä</t>
  </si>
  <si>
    <t>Ei edistä Topinpuiston yhteisiä tavoitteita</t>
  </si>
  <si>
    <t>Tukee Topinpuiston tavoitteita</t>
  </si>
  <si>
    <t>Tukee yhtä Topinpuiston yhteisistä tavoitteista</t>
  </si>
  <si>
    <t>Tukee vahvasti yhtä Topinpuiston tavoitteista tai kohtalaisesti useampaa</t>
  </si>
  <si>
    <t>Tukee vahvasti useampaa Topinpuiston yhteisistä tavoitteista</t>
  </si>
  <si>
    <t>Nähdään tärkeänä kärkihankkeena Topinpuiston yhteiten tavoitteiden täyttämiseksi</t>
  </si>
  <si>
    <t>Tukee lähes kaikkia Topinpuiston yhteisiä tavoitteita</t>
  </si>
  <si>
    <t>Ratkaisu on erittäin spesifi eikä tarjoa jatkokehityksen tai laajemman käytön mahdollisuuksia</t>
  </si>
  <si>
    <t>Toteutus on osa kokonaisuutta, josta voidaan saada laajalle skaalautuva kokonaisratkaisu</t>
  </si>
  <si>
    <t>Kokeiltava palvelu tai toiminta on helposti laajasti skaalautuva</t>
  </si>
  <si>
    <t>Ratkaisu koskee rajallista resurssia tai ongelmaa, mutta on helposti skaalattavissa</t>
  </si>
  <si>
    <t>Toteutus on osa kokonaisuutta, josta voidaan saada rajallisesti skaalautuva ratkaisu</t>
  </si>
  <si>
    <t>Ei tiedossa olevia liitoksia kehitteillä oleviin teknologioihin</t>
  </si>
  <si>
    <t>Ratkaisu on maailmalla yleistä, mutta alueella uusi</t>
  </si>
  <si>
    <t>Uusi toimintamalli, joka tehdään yhteistyössä usean monitoimijaverkoston yritysten kesken</t>
  </si>
  <si>
    <t>Uusi toimintamalli, joka tehdään yhteistyössä kahden monitoimijaverkoston yritysten kesken</t>
  </si>
  <si>
    <t>Uusi toimintamalli yksittäiselle yritykselle, mutta vaikuttaa epäsuorasti monitoimijaverkoston toimintaan</t>
  </si>
  <si>
    <t>Uusi toimintamalli yksittäiselle yritykselle, jolla ei vaikutuksia monitoimijaverkoston toimintaan</t>
  </si>
  <si>
    <t>Yhteistyön syventäminen valitsemalla monitoimijaverkoston toimijoita kumppaneiksi nykyisiin toimintatapoihin</t>
  </si>
  <si>
    <t>Ratkaisussa on potentiaalia jatkokehitykseen, josta saattaa aikanaan tulla skaalautuvaa liiketoimintaa</t>
  </si>
  <si>
    <t>6Aika: Ilmastopositiiviset yritysalueet ja arvoketjut</t>
  </si>
  <si>
    <t xml:space="preserve">Resurssirajaukset ovat hyvin tapauskohtaisia ja ne tulisi tunnistaa sekä tarvittaessa päivittää hankkeen tai toimintaympäristön muuttuessa. </t>
  </si>
  <si>
    <t>Tämä työkalu on tehty osana 6Aika ILPO - Ilmastopositiiviset yritysalueet ja arvoketjut - hanketta.</t>
  </si>
  <si>
    <t xml:space="preserve">Ideoita myös karsitaan resurssien puitteissa, jotka on alustavasti määritelty ILPO-hankkeen LSJH:n osatoteutuksen mukaiseksi. </t>
  </si>
  <si>
    <t>Idea</t>
  </si>
  <si>
    <t>Ratkaisu tehostaa toimintaa</t>
  </si>
  <si>
    <t>Tuo uusia liiketoiminta-  mahdollisuuksia</t>
  </si>
  <si>
    <t>Parantaa yhtiön brändiä</t>
  </si>
  <si>
    <t>Tuottaa lisää rahallista arvoa</t>
  </si>
  <si>
    <t>KHK-vähenemä</t>
  </si>
  <si>
    <t>Hiilen sidonta</t>
  </si>
  <si>
    <t>Ilmasto ja ympäristö</t>
  </si>
  <si>
    <t>Projektikohtaiset</t>
  </si>
  <si>
    <t>Liiketoiminta</t>
  </si>
  <si>
    <t>Kokeilujen valintatyökalu</t>
  </si>
  <si>
    <t xml:space="preserve">Projektikohtaisissa kriteereissä on mainittu nimeltä Topinpuisto ja viitattu verkoston yhdessä sopimiin tavoitteisiin. Jos työkalua sovelletaan muualla tulee tähän päivittää oman verkoston tavoitteet. </t>
  </si>
  <si>
    <t xml:space="preserve">"Ilmasto ja ympäristö", "Liiketaloudelliset näkymät" ja "Projektikohtaiset" - välilehdillä arvioidaan tarkempien kriteerien avulla ideoiden arvoa välilehden nimen mukaisista näkökulmista. </t>
  </si>
  <si>
    <t>"Idealistaus" - välilehdelle kasataan kaikki ideat ja muut taulukot hakevat ideat tältä välilehdeltä. Ideoille tarvitaan lyhyt nimi, tarkempi kuvaus sekä idean omistaja.</t>
  </si>
  <si>
    <t>Monitoimijaverkoston kokeilupalveluhankintojen valitsemisen päätösmatriisi</t>
  </si>
  <si>
    <t>Lisää merkittävästi nykyisen tuotteen arvoa uudessa sovellutuksessa</t>
  </si>
  <si>
    <t>Uudella prosessoinnilla nostetaan merkittävästi nykyisen raaka-aineen arvoa uutena tuotteena</t>
  </si>
  <si>
    <t>Ratkaisu lisää merkittävästi tuottavuutta olemassa olevaan arvoketjuun</t>
  </si>
  <si>
    <t>Ei vaikutusta tuottavuuteen</t>
  </si>
  <si>
    <t>Vähäinen vaikutus nykyisten arvoketjujen tuottavuuteen</t>
  </si>
  <si>
    <t>Voi olla vaikutusta nykyisten arvoketjujen tuottavuuteen</t>
  </si>
  <si>
    <t>Ratkaisu lisää kohtalaisesti tuottavuutta olemassa olevaan arvoketjuun</t>
  </si>
  <si>
    <t>Ratkaisu lisää erittäin merkittävästi tuottavuutta olemassa olevaan arvoketjuun</t>
  </si>
  <si>
    <t>*</t>
  </si>
  <si>
    <t>Tuottavuudessa tulee huomioida ainakin: Laadun parannus, energian kulutus, raaka-aineen hukka, työpanoksen tehostuminen, prosessin nopeutuminen</t>
  </si>
  <si>
    <t>Parantaa yhtiön brändipääomaa</t>
  </si>
  <si>
    <t>Mahdollistaa nykyisen toiminnan kasvattamisen</t>
  </si>
  <si>
    <t>Ei lisää toiminnan rahallista arvoa</t>
  </si>
  <si>
    <t>Epäselvä vaikutus toiminnan rahalliseen arvoon</t>
  </si>
  <si>
    <t>Ratkaisu tuo säästöjä ja lisää siten toiminnan rahallista arvoa</t>
  </si>
  <si>
    <t>Ei luo uusia liiketoiminta- mahdollisuuksia</t>
  </si>
  <si>
    <t>Luo uusia liiketoiminta-  mahdollisuuksia</t>
  </si>
  <si>
    <t>Voi auttaa uusien liiketoimintamahdollisuuksien kehittämisessä</t>
  </si>
  <si>
    <t>Top 10</t>
  </si>
  <si>
    <t>Ratkaisuideat haetaan "Idealistaus"-välilehdeltä kopioimalla taulukon alin rivi ja liittämällä se taulukon jatkoksi</t>
  </si>
  <si>
    <t xml:space="preserve">Päätösmatriisissa pisteytetään ideoita kolmesta eri näkökulmasta ja lasketaan näistä painotettu summa, jossa ilmastotoimet on painotettu hankkeen lähtökohdista hyvin korkealle. </t>
  </si>
  <si>
    <t>Painotukset eri kriteereille ja Yhteenveto-sivulla osakokonaisuuksille on määritetty riville 2 ja näitä voi muuttaa oman yhteisön tai projektin arvostuksien mukaiseksi.</t>
  </si>
  <si>
    <t xml:space="preserve">Työkalu on päätösmatriisi, jonka tavoitteena on asettaa kokeilupalveluideoita paremmuusjärjestykseen sekä ohjata resursseja hankkeen kannalta hyödyllisiin hankintoihin. </t>
  </si>
  <si>
    <t xml:space="preserve">"Kriteereiden arvostelu" - välilehdeltä löytyy tekstinä kuvaukset eri kriteerien arvosanoille, jotka helpottavat asteikon luomista. Myös ideoiden suhteellinen arvostelu keskenään voi olla toimiva toimintatapa. </t>
  </si>
  <si>
    <t>Välilehtien kuvaukset</t>
  </si>
  <si>
    <t>Lisätietoa</t>
  </si>
  <si>
    <t xml:space="preserve">Listaan lisätään alustava ratkaisuidea sekä laajempi haaste, johon ratkaisu liittyy. Idealle on myös määritetty omistaja/tilaaja sekä tarkempi kuvaus. </t>
  </si>
  <si>
    <t>Idean omistaja</t>
  </si>
  <si>
    <t xml:space="preserve">Idealistausta on käytetty pohjana kiertotalousalueen ideoiden aarrearkkuun, jolloin alueellinen omistaja on hyvä tietää jatkokeskustelujen edistämiseksi. Yhteisiä tekijöitä on hyvä etsiä laajempien yhteisten haasteiden avulla. </t>
  </si>
  <si>
    <t>Kokonaisratkaisusta pieni osa budjetin mukaisella kustannuksella ja saadaan lupa julkaista tuloksia</t>
  </si>
  <si>
    <t>Tukitarve / kustannukset yli budjetin, ei lisärahoitusta saatavilla</t>
  </si>
  <si>
    <t>Voidaan kilpailuttaa, suunnitella, toteuttaa ja todentaa projektin/hankkeen aikataulussa</t>
  </si>
  <si>
    <t>Voidaan kilpailuttaa, suunnitella, toteuttaa ja laskea vaikutus projektin/hankkeen aikataulussa</t>
  </si>
  <si>
    <t>Voidaan kilpailuttaa, suunnitella ja laskea vaikutus projektin/hankkeen aikataulussa</t>
  </si>
  <si>
    <t>Voidaan kilpailuttaa ja arvioida vaikutus projektin/hankkeen aikataulussa</t>
  </si>
  <si>
    <t>Vaatii enemmän aikaa toteutuksen suunnitteluun kuin projektin/hankkeen aikataulu antaa myöten</t>
  </si>
  <si>
    <t>Vaatii enemmän aikaa vaikutusten arviointiin kuin projektin/hankkeen aikataulu antaa myöten</t>
  </si>
  <si>
    <t>Kokeilu onnistuu jo muulla kuin projektin/hankkeen rahoituksella</t>
  </si>
  <si>
    <t>Teknologian kypsyys</t>
  </si>
  <si>
    <t>Kokeilua tarvitaan pitkäkestoiseen uuden liiketoiminnan kehittämiseen</t>
  </si>
  <si>
    <t>Uusi palvelu tai käytäntö, jota tukee nykytoiminta tai joka sellaisenaan tukee nykyistä liiketoimintaa</t>
  </si>
  <si>
    <t>Kokeilu mahdollistaa uudet raaka-aineet tai tuotteet</t>
  </si>
  <si>
    <t>Auttaa erottautumaan positiivisesti kilpailijoista, mutta brändiä ei ole pohdittu</t>
  </si>
  <si>
    <t>Ei vaikutusta mielikuviin yhtiöstä</t>
  </si>
  <si>
    <t>Auttaa erottautumaan positiivisesti kilpailijoista ja edistää systemaattista brändin vahvistamsta</t>
  </si>
  <si>
    <t>Luo mielikuvaa yhtiöstä oman toimialansa edelläkävijänä</t>
  </si>
  <si>
    <t>Kokeilu auttaa pitämään nykyiset asiakkaat sitoutuneina yhtiöön</t>
  </si>
  <si>
    <t>Kokeilu korostaa yhtiön brändin hyvään laatuun liittyviä mielikuvia</t>
  </si>
  <si>
    <t>Auttaa uusien liiketoimintamahdollisuuksien kehittämisessä</t>
  </si>
  <si>
    <t>Kehittää toimittajalle tärkeää ratkaisua, jolla ei välttämättä ole merkitystä kiertotaloudessa</t>
  </si>
  <si>
    <t>Kehittää uutta ratkaisua, joka linkittyy kiertotalouteen</t>
  </si>
  <si>
    <t>Teknologia on olemassa olevaa, mutta taloudellinen toiminta vaatii kehitystä</t>
  </si>
  <si>
    <t>Ratkaisu on toimialalla yleistä, muttei vielä käytössä kohteessa</t>
  </si>
  <si>
    <t xml:space="preserve">Työkalu on tehty hankerahoituksella toteutettavia kokeilupalveluja varten, joten liiketoiminnallisesta näkökulmasta painotetaan uusia ja innovatiivisia ratkaisuja, joiden kannattavuudessa ja toteutumisessa voi olla suuria riskejä. Jos työkalu otetaan yleisempään käyttöön, olisi tätä näkökulmaa hyvä pohtia tarkemmin. </t>
  </si>
  <si>
    <t>Ratkaisuidea A</t>
  </si>
  <si>
    <t>Ratkaisuidea B</t>
  </si>
  <si>
    <t>Ratkaisuidea C</t>
  </si>
  <si>
    <t>Ratkaisuidea D</t>
  </si>
  <si>
    <t>Haaste 1</t>
  </si>
  <si>
    <t>Haaste 2</t>
  </si>
  <si>
    <t>Haaste 3</t>
  </si>
  <si>
    <t>Yritys A</t>
  </si>
  <si>
    <t>Yritys B</t>
  </si>
  <si>
    <t>Yritys C</t>
  </si>
  <si>
    <t>Pienennetään toiminnan ilmastovaikutuksia energianlähteen muutoksella</t>
  </si>
  <si>
    <t>Parannetaan lopputuotteen arvoa kokeilemalla uutta sovellutusta jatkokäsittelyksi</t>
  </si>
  <si>
    <t>Sidotaan ilmasta hiilidioksidia ottamalla käyttöön hukkatiloja kasvualustoiksi</t>
  </si>
  <si>
    <t>Otetaan käyttöön uusia laitteita, joilla tehostetaan toimintaa</t>
  </si>
  <si>
    <t>Ratkaisuidea E</t>
  </si>
  <si>
    <t>ILPO 
PÄÄTÖSMATRIISI
Versio 5.0 6.11.2020</t>
  </si>
  <si>
    <t xml:space="preserve">Tätä matriisia voi hyödyntää hankkeiden lisäksi monitoimijayhteisöjen operaattorit tai vastuuyritykset suunnatessaan resursseja oikeisiin kehityskohteisiin. </t>
  </si>
  <si>
    <t xml:space="preserve">Ideoiden pisteyttäminen voidaan tehdä suhteellisella pisteytyksellä välillä 0-5 tai "Kriteerien arvostelu" välilehdeltä voi katsoa ideoita pisteytyksen perusteiksi. </t>
  </si>
  <si>
    <t>Ideoiden TOP 10 soluissa M6:N16</t>
  </si>
  <si>
    <t>Tällä välilehdellä on pyritty antamaan sanalliset kuvaukset eri kriteerien pisteytykselle</t>
  </si>
  <si>
    <t>Tarkoitus on tuoda uusia näkökulmia ja helpottaa pisteyttämisen aloittamista</t>
  </si>
  <si>
    <t>Ratkaisu lisää tuottavuutta*</t>
  </si>
  <si>
    <t>Koko toteutus onnistuu hankkeen mukaisella  budjetilla</t>
  </si>
  <si>
    <t>Kustannukset yli budjetin, mutta lisärahoitus järjestyy. Idea ei toteutuisi ilman lisärahoitusta.</t>
  </si>
  <si>
    <t xml:space="preserve">Idea toteutuisi ilman rahoitusta, mutta lisärahoituksella käytetään uutta vihreämpää toteutustapaa. </t>
  </si>
  <si>
    <t xml:space="preserve">Idean toteutustapa, kustannukset ja tulokset ovat julkisia. Toteutus sisältää joitain liikesalaisuuksia. </t>
  </si>
  <si>
    <t>Idean toteutustavan yleiskuvaus ja tulokset ovat julkisia</t>
  </si>
  <si>
    <t>Tilaava yhtiö ei halua vielä tulla julkisuuteen toteutuksen kanssa</t>
  </si>
  <si>
    <t>Täyttä De-minimis rahoitusta ei voida käyttää, mutta riittää idean toteutukseen</t>
  </si>
  <si>
    <t>3. Resurssirajoitusten jälkeen loput ideat pisteytetään joka osa-alueen kriteerien osalta. Yhteenveto sivulla on soluissa M6:N16 pisteytetyt ideat paremmuusjärjestyksessä.</t>
  </si>
  <si>
    <r>
      <t>1. Työkalun käyttö kannattaa aloittaa ideoiden listaamisella välilehdelle "</t>
    </r>
    <r>
      <rPr>
        <b/>
        <sz val="11"/>
        <color theme="1"/>
        <rFont val="Calibri"/>
        <family val="2"/>
        <scheme val="minor"/>
      </rPr>
      <t>Idealistaus</t>
    </r>
    <r>
      <rPr>
        <sz val="11"/>
        <color theme="1"/>
        <rFont val="Calibri"/>
        <family val="2"/>
        <scheme val="minor"/>
      </rPr>
      <t xml:space="preserve">". </t>
    </r>
  </si>
  <si>
    <r>
      <t xml:space="preserve">2. Seuraavaksi kannattaa tarkistaa </t>
    </r>
    <r>
      <rPr>
        <b/>
        <sz val="11"/>
        <color theme="1"/>
        <rFont val="Calibri"/>
        <family val="2"/>
        <scheme val="minor"/>
      </rPr>
      <t>Resurssirajoitukset</t>
    </r>
    <r>
      <rPr>
        <sz val="11"/>
        <color theme="1"/>
        <rFont val="Calibri"/>
        <family val="2"/>
        <scheme val="minor"/>
      </rPr>
      <t xml:space="preserve">, joiden avulla voidaan sulkea pois välittömästi tilanteessa toteuttamiskelvottomat ideat. Resurssirajoitusten välilehdellä tällä hetkellä pisteet 0-1 missä tahansa kriteerissä sulkee idean toteutuksen ulkopuolelle. </t>
    </r>
  </si>
  <si>
    <t xml:space="preserve">Jos idea saa arvosanaksi mistään tämän välilehden kriteeristä 0-1, saa se yhteenvetosivun summaksi 0 pistettä. Tällöin ideaa ei voida toteuttaa nykyisillä resursseilla. </t>
  </si>
  <si>
    <t>Yritys D</t>
  </si>
  <si>
    <t>Haaste 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</si>
</sst>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Calibri"/>
      <family val="2"/>
      <scheme val="minor"/>
    </font>
    <font>
      <sz val="11"/>
      <color theme="1"/>
      <name val="Arial"/>
      <family val="2"/>
    </font>
    <font>
      <b/>
      <sz val="11"/>
      <color theme="1"/>
      <name val="Arial"/>
      <family val="2"/>
    </font>
    <font>
      <b/>
      <sz val="11"/>
      <color theme="1"/>
      <name val="Calibri"/>
      <family val="2"/>
      <scheme val="minor"/>
    </font>
    <font>
      <sz val="11"/>
      <color rgb="FFFF0000"/>
      <name val="Calibri"/>
      <family val="2"/>
      <scheme val="minor"/>
    </font>
    <font>
      <sz val="11"/>
      <name val="Calibri"/>
      <family val="2"/>
      <scheme val="minor"/>
    </font>
    <font>
      <b/>
      <sz val="12"/>
      <color theme="1"/>
      <name val="Calibri"/>
      <family val="2"/>
      <scheme val="minor"/>
    </font>
  </fonts>
  <fills count="9">
    <fill>
      <patternFill patternType="none"/>
    </fill>
    <fill>
      <patternFill patternType="gray125"/>
    </fill>
    <fill>
      <patternFill patternType="solid">
        <fgColor theme="8" tint="0.79998168889431442"/>
        <bgColor indexed="64"/>
      </patternFill>
    </fill>
    <fill>
      <patternFill patternType="solid">
        <fgColor rgb="FF72C279"/>
        <bgColor indexed="64"/>
      </patternFill>
    </fill>
    <fill>
      <patternFill patternType="solid">
        <fgColor rgb="FF51B8CA"/>
        <bgColor indexed="64"/>
      </patternFill>
    </fill>
    <fill>
      <patternFill patternType="solid">
        <fgColor theme="0"/>
        <bgColor indexed="64"/>
      </patternFill>
    </fill>
    <fill>
      <patternFill patternType="solid">
        <fgColor theme="8" tint="0.39997558519241921"/>
        <bgColor indexed="64"/>
      </patternFill>
    </fill>
    <fill>
      <patternFill patternType="solid">
        <fgColor theme="8" tint="0.59999389629810485"/>
        <bgColor indexed="64"/>
      </patternFill>
    </fill>
    <fill>
      <patternFill patternType="solid">
        <fgColor rgb="FFFFC000"/>
        <bgColor indexed="64"/>
      </patternFill>
    </fill>
  </fills>
  <borders count="23">
    <border>
      <left/>
      <right/>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top style="medium">
        <color indexed="64"/>
      </top>
      <bottom style="thin">
        <color indexed="64"/>
      </bottom>
      <diagonal/>
    </border>
    <border>
      <left style="thin">
        <color indexed="64"/>
      </left>
      <right/>
      <top style="thin">
        <color indexed="64"/>
      </top>
      <bottom style="medium">
        <color indexed="64"/>
      </bottom>
      <diagonal/>
    </border>
    <border>
      <left style="thin">
        <color indexed="64"/>
      </left>
      <right style="thin">
        <color indexed="64"/>
      </right>
      <top style="thin">
        <color indexed="64"/>
      </top>
      <bottom style="thin">
        <color indexed="64"/>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style="thin">
        <color indexed="64"/>
      </top>
      <bottom/>
      <diagonal/>
    </border>
    <border>
      <left style="thin">
        <color indexed="64"/>
      </left>
      <right/>
      <top style="thin">
        <color indexed="64"/>
      </top>
      <bottom/>
      <diagonal/>
    </border>
    <border>
      <left style="thin">
        <color indexed="64"/>
      </left>
      <right/>
      <top/>
      <bottom/>
      <diagonal/>
    </border>
    <border>
      <left/>
      <right/>
      <top style="medium">
        <color indexed="64"/>
      </top>
      <bottom style="thin">
        <color indexed="64"/>
      </bottom>
      <diagonal/>
    </border>
    <border>
      <left/>
      <right/>
      <top style="thin">
        <color indexed="64"/>
      </top>
      <bottom/>
      <diagonal/>
    </border>
    <border>
      <left/>
      <right style="thin">
        <color indexed="64"/>
      </right>
      <top/>
      <bottom/>
      <diagonal/>
    </border>
    <border>
      <left/>
      <right/>
      <top/>
      <bottom style="thin">
        <color indexed="64"/>
      </bottom>
      <diagonal/>
    </border>
    <border>
      <left style="thin">
        <color indexed="64"/>
      </left>
      <right style="thin">
        <color indexed="64"/>
      </right>
      <top style="thin">
        <color indexed="64"/>
      </top>
      <bottom/>
      <diagonal/>
    </border>
  </borders>
  <cellStyleXfs count="1">
    <xf numFmtId="0" fontId="0" fillId="0" borderId="0"/>
  </cellStyleXfs>
  <cellXfs count="72">
    <xf numFmtId="0" fontId="0" fillId="0" borderId="0" xfId="0"/>
    <xf numFmtId="0" fontId="1" fillId="0" borderId="0" xfId="0" applyFont="1" applyAlignment="1">
      <alignment wrapText="1"/>
    </xf>
    <xf numFmtId="0" fontId="2" fillId="2" borderId="1" xfId="0" applyFont="1" applyFill="1" applyBorder="1" applyAlignment="1">
      <alignment wrapText="1"/>
    </xf>
    <xf numFmtId="0" fontId="2" fillId="2" borderId="2" xfId="0" applyFont="1" applyFill="1" applyBorder="1" applyAlignment="1">
      <alignment wrapText="1"/>
    </xf>
    <xf numFmtId="0" fontId="1" fillId="2" borderId="4" xfId="0" applyFont="1" applyFill="1" applyBorder="1" applyAlignment="1">
      <alignment wrapText="1"/>
    </xf>
    <xf numFmtId="0" fontId="1" fillId="2" borderId="5" xfId="0" applyFont="1" applyFill="1" applyBorder="1" applyAlignment="1">
      <alignment wrapText="1"/>
    </xf>
    <xf numFmtId="0" fontId="2" fillId="2" borderId="7" xfId="0" applyFont="1" applyFill="1" applyBorder="1" applyAlignment="1">
      <alignment wrapText="1"/>
    </xf>
    <xf numFmtId="0" fontId="1" fillId="2" borderId="8" xfId="0" applyFont="1" applyFill="1" applyBorder="1" applyAlignment="1">
      <alignment wrapText="1"/>
    </xf>
    <xf numFmtId="0" fontId="2" fillId="3" borderId="1" xfId="0" applyFont="1" applyFill="1" applyBorder="1" applyAlignment="1">
      <alignment wrapText="1"/>
    </xf>
    <xf numFmtId="0" fontId="1" fillId="3" borderId="2" xfId="0" applyFont="1" applyFill="1" applyBorder="1" applyAlignment="1">
      <alignment wrapText="1"/>
    </xf>
    <xf numFmtId="0" fontId="1" fillId="3" borderId="4" xfId="0" applyFont="1" applyFill="1" applyBorder="1" applyAlignment="1">
      <alignment wrapText="1"/>
    </xf>
    <xf numFmtId="0" fontId="1" fillId="3" borderId="5" xfId="0" applyFont="1" applyFill="1" applyBorder="1" applyAlignment="1">
      <alignment wrapText="1"/>
    </xf>
    <xf numFmtId="0" fontId="2" fillId="4" borderId="1" xfId="0" applyFont="1" applyFill="1" applyBorder="1" applyAlignment="1">
      <alignment wrapText="1"/>
    </xf>
    <xf numFmtId="0" fontId="1" fillId="4" borderId="5" xfId="0" applyFont="1" applyFill="1" applyBorder="1" applyAlignment="1">
      <alignment wrapText="1"/>
    </xf>
    <xf numFmtId="0" fontId="1" fillId="4" borderId="7" xfId="0" applyFont="1" applyFill="1" applyBorder="1"/>
    <xf numFmtId="0" fontId="3" fillId="0" borderId="9" xfId="0" applyFont="1" applyBorder="1"/>
    <xf numFmtId="0" fontId="0" fillId="0" borderId="9" xfId="0" applyBorder="1"/>
    <xf numFmtId="0" fontId="0" fillId="0" borderId="9" xfId="0" applyBorder="1" applyAlignment="1">
      <alignment wrapText="1"/>
    </xf>
    <xf numFmtId="0" fontId="0" fillId="0" borderId="9" xfId="0" applyFill="1" applyBorder="1"/>
    <xf numFmtId="0" fontId="3" fillId="0" borderId="0" xfId="0" applyFont="1"/>
    <xf numFmtId="0" fontId="0" fillId="0" borderId="0" xfId="0" applyAlignment="1">
      <alignment wrapText="1"/>
    </xf>
    <xf numFmtId="0" fontId="3" fillId="0" borderId="9" xfId="0" applyFont="1" applyBorder="1" applyAlignment="1">
      <alignment wrapText="1"/>
    </xf>
    <xf numFmtId="0" fontId="4" fillId="0" borderId="9" xfId="0" applyFont="1" applyBorder="1"/>
    <xf numFmtId="0" fontId="4" fillId="0" borderId="9" xfId="0" applyFont="1" applyBorder="1" applyAlignment="1">
      <alignment wrapText="1"/>
    </xf>
    <xf numFmtId="0" fontId="2" fillId="2" borderId="3" xfId="0" applyFont="1" applyFill="1" applyBorder="1" applyAlignment="1">
      <alignment wrapText="1"/>
    </xf>
    <xf numFmtId="0" fontId="1" fillId="2" borderId="6" xfId="0" applyFont="1" applyFill="1" applyBorder="1" applyAlignment="1">
      <alignment wrapText="1"/>
    </xf>
    <xf numFmtId="0" fontId="0" fillId="0" borderId="0" xfId="0" applyBorder="1" applyAlignment="1">
      <alignment wrapText="1"/>
    </xf>
    <xf numFmtId="0" fontId="2" fillId="2" borderId="0" xfId="0" applyFont="1" applyFill="1" applyBorder="1" applyAlignment="1">
      <alignment wrapText="1"/>
    </xf>
    <xf numFmtId="0" fontId="2" fillId="3" borderId="0" xfId="0" applyFont="1" applyFill="1" applyBorder="1" applyAlignment="1">
      <alignment wrapText="1"/>
    </xf>
    <xf numFmtId="0" fontId="2" fillId="4" borderId="0" xfId="0" applyFont="1" applyFill="1" applyBorder="1" applyAlignment="1">
      <alignment wrapText="1"/>
    </xf>
    <xf numFmtId="0" fontId="0" fillId="0" borderId="0" xfId="0" applyFont="1" applyBorder="1"/>
    <xf numFmtId="0" fontId="0" fillId="0" borderId="9" xfId="0" applyBorder="1" applyAlignment="1">
      <alignment vertical="center" wrapText="1"/>
    </xf>
    <xf numFmtId="0" fontId="3" fillId="0" borderId="10" xfId="0" applyFont="1" applyBorder="1"/>
    <xf numFmtId="0" fontId="3" fillId="0" borderId="13" xfId="0" applyFont="1" applyBorder="1"/>
    <xf numFmtId="0" fontId="3" fillId="0" borderId="14" xfId="0" applyFont="1" applyBorder="1"/>
    <xf numFmtId="0" fontId="1" fillId="4" borderId="17" xfId="0" applyFont="1" applyFill="1" applyBorder="1" applyAlignment="1">
      <alignment wrapText="1"/>
    </xf>
    <xf numFmtId="0" fontId="0" fillId="0" borderId="11" xfId="0" applyBorder="1" applyAlignment="1">
      <alignment vertical="center" wrapText="1"/>
    </xf>
    <xf numFmtId="0" fontId="0" fillId="0" borderId="12" xfId="0" applyBorder="1" applyAlignment="1">
      <alignment vertical="center" wrapText="1"/>
    </xf>
    <xf numFmtId="0" fontId="1" fillId="3" borderId="17" xfId="0" applyFont="1" applyFill="1" applyBorder="1" applyAlignment="1">
      <alignment wrapText="1"/>
    </xf>
    <xf numFmtId="0" fontId="2" fillId="2" borderId="9" xfId="0" applyFont="1" applyFill="1" applyBorder="1" applyAlignment="1">
      <alignment wrapText="1"/>
    </xf>
    <xf numFmtId="0" fontId="2" fillId="3" borderId="9" xfId="0" applyFont="1" applyFill="1" applyBorder="1" applyAlignment="1">
      <alignment wrapText="1"/>
    </xf>
    <xf numFmtId="0" fontId="2" fillId="4" borderId="9" xfId="0" applyFont="1" applyFill="1" applyBorder="1" applyAlignment="1">
      <alignment wrapText="1"/>
    </xf>
    <xf numFmtId="0" fontId="3" fillId="0" borderId="0" xfId="0" applyFont="1" applyAlignment="1">
      <alignment wrapText="1"/>
    </xf>
    <xf numFmtId="0" fontId="5" fillId="0" borderId="9" xfId="0" applyFont="1" applyBorder="1"/>
    <xf numFmtId="0" fontId="5" fillId="0" borderId="9" xfId="0" applyFont="1" applyBorder="1" applyAlignment="1">
      <alignment wrapText="1"/>
    </xf>
    <xf numFmtId="14" fontId="0" fillId="5" borderId="0" xfId="0" applyNumberFormat="1" applyFill="1"/>
    <xf numFmtId="0" fontId="0" fillId="5" borderId="0" xfId="0" applyFill="1"/>
    <xf numFmtId="0" fontId="3" fillId="6" borderId="9" xfId="0" applyFont="1" applyFill="1" applyBorder="1"/>
    <xf numFmtId="0" fontId="0" fillId="7" borderId="9" xfId="0" applyFill="1" applyBorder="1"/>
    <xf numFmtId="0" fontId="4" fillId="8" borderId="9" xfId="0" applyFont="1" applyFill="1" applyBorder="1" applyAlignment="1">
      <alignment wrapText="1"/>
    </xf>
    <xf numFmtId="0" fontId="0" fillId="8" borderId="9" xfId="0" applyFill="1" applyBorder="1" applyAlignment="1">
      <alignment wrapText="1"/>
    </xf>
    <xf numFmtId="0" fontId="2" fillId="4" borderId="18" xfId="0" applyFont="1" applyFill="1" applyBorder="1" applyAlignment="1">
      <alignment wrapText="1"/>
    </xf>
    <xf numFmtId="0" fontId="1" fillId="0" borderId="0" xfId="0" applyFont="1" applyAlignment="1">
      <alignment horizontal="right" wrapText="1"/>
    </xf>
    <xf numFmtId="0" fontId="0" fillId="0" borderId="0" xfId="0" applyFill="1" applyBorder="1" applyAlignment="1">
      <alignment wrapText="1"/>
    </xf>
    <xf numFmtId="0" fontId="0" fillId="5" borderId="0" xfId="0" applyFill="1" applyAlignment="1">
      <alignment wrapText="1"/>
    </xf>
    <xf numFmtId="0" fontId="6" fillId="5" borderId="16" xfId="0" applyFont="1" applyFill="1" applyBorder="1" applyAlignment="1">
      <alignment wrapText="1"/>
    </xf>
    <xf numFmtId="0" fontId="0" fillId="5" borderId="19" xfId="0" applyFill="1" applyBorder="1"/>
    <xf numFmtId="0" fontId="0" fillId="5" borderId="15" xfId="0" applyFill="1" applyBorder="1"/>
    <xf numFmtId="0" fontId="0" fillId="5" borderId="17" xfId="0" applyFont="1" applyFill="1" applyBorder="1" applyAlignment="1">
      <alignment wrapText="1"/>
    </xf>
    <xf numFmtId="0" fontId="0" fillId="5" borderId="0" xfId="0" applyFill="1" applyBorder="1"/>
    <xf numFmtId="0" fontId="0" fillId="5" borderId="20" xfId="0" applyFill="1" applyBorder="1"/>
    <xf numFmtId="0" fontId="3" fillId="5" borderId="17" xfId="0" applyFont="1" applyFill="1" applyBorder="1" applyAlignment="1">
      <alignment wrapText="1"/>
    </xf>
    <xf numFmtId="0" fontId="0" fillId="5" borderId="17" xfId="0" applyFill="1" applyBorder="1" applyAlignment="1">
      <alignment wrapText="1"/>
    </xf>
    <xf numFmtId="0" fontId="0" fillId="5" borderId="17" xfId="0" applyFill="1" applyBorder="1"/>
    <xf numFmtId="0" fontId="0" fillId="5" borderId="14" xfId="0" applyFill="1" applyBorder="1"/>
    <xf numFmtId="0" fontId="0" fillId="5" borderId="21" xfId="0" applyFill="1" applyBorder="1"/>
    <xf numFmtId="0" fontId="0" fillId="5" borderId="10" xfId="0" applyFill="1" applyBorder="1"/>
    <xf numFmtId="0" fontId="0" fillId="5" borderId="14" xfId="0" applyFill="1" applyBorder="1" applyAlignment="1">
      <alignment wrapText="1"/>
    </xf>
    <xf numFmtId="0" fontId="0" fillId="0" borderId="15" xfId="0" applyBorder="1" applyAlignment="1">
      <alignment vertical="center" wrapText="1"/>
    </xf>
    <xf numFmtId="0" fontId="0" fillId="0" borderId="22" xfId="0" applyBorder="1" applyAlignment="1">
      <alignment vertical="center" wrapText="1"/>
    </xf>
    <xf numFmtId="0" fontId="0" fillId="0" borderId="16" xfId="0" applyBorder="1" applyAlignment="1">
      <alignment vertical="center" wrapText="1"/>
    </xf>
    <xf numFmtId="0" fontId="0" fillId="0" borderId="0" xfId="0" applyNumberFormat="1"/>
  </cellXfs>
  <cellStyles count="1">
    <cellStyle name="Normaali" xfId="0" builtinId="0"/>
  </cellStyles>
  <dxfs count="16">
    <dxf>
      <alignment horizontal="general" vertical="center" textRotation="0" wrapText="1" indent="0" justifyLastLine="0" shrinkToFit="0" readingOrder="0"/>
      <border diagonalUp="0" diagonalDown="0">
        <left style="thin">
          <color indexed="64"/>
        </left>
        <right/>
        <top style="thin">
          <color indexed="64"/>
        </top>
        <bottom style="thin">
          <color indexed="64"/>
        </bottom>
        <vertical/>
        <horizontal/>
      </border>
    </dxf>
    <dxf>
      <alignment horizontal="general"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general"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general" vertical="center" textRotation="0" wrapText="1" indent="0" justifyLastLine="0" shrinkToFit="0" readingOrder="0"/>
      <border diagonalUp="0" diagonalDown="0">
        <left/>
        <right style="thin">
          <color indexed="64"/>
        </right>
        <top style="thin">
          <color indexed="64"/>
        </top>
        <bottom style="thin">
          <color indexed="64"/>
        </bottom>
        <vertical/>
        <horizontal/>
      </border>
    </dxf>
    <dxf>
      <border outline="0">
        <top style="thin">
          <color indexed="64"/>
        </top>
      </border>
    </dxf>
    <dxf>
      <border outline="0">
        <left style="thin">
          <color indexed="64"/>
        </left>
        <right style="thin">
          <color indexed="64"/>
        </right>
        <top style="thin">
          <color indexed="64"/>
        </top>
        <bottom style="thin">
          <color indexed="64"/>
        </bottom>
      </border>
    </dxf>
    <dxf>
      <border outline="0">
        <bottom style="thin">
          <color indexed="64"/>
        </bottom>
      </border>
    </dxf>
    <dxf>
      <font>
        <b/>
        <i val="0"/>
        <strike val="0"/>
        <condense val="0"/>
        <extend val="0"/>
        <outline val="0"/>
        <shadow val="0"/>
        <u val="none"/>
        <vertAlign val="baseline"/>
        <sz val="11"/>
        <color theme="1"/>
        <name val="Calibri"/>
        <family val="2"/>
        <scheme val="minor"/>
      </font>
      <border diagonalUp="0" diagonalDown="0" outline="0">
        <left style="thin">
          <color indexed="64"/>
        </left>
        <right style="thin">
          <color indexed="64"/>
        </right>
        <top/>
        <bottom/>
      </border>
    </dxf>
    <dxf>
      <numFmt numFmtId="0" formatCode="General"/>
    </dxf>
    <dxf>
      <numFmt numFmtId="0" formatCode="General"/>
    </dxf>
    <dxf>
      <font>
        <b val="0"/>
        <i val="0"/>
        <strike val="0"/>
        <condense val="0"/>
        <extend val="0"/>
        <outline val="0"/>
        <shadow val="0"/>
        <u val="none"/>
        <vertAlign val="baseline"/>
        <sz val="11"/>
        <color theme="1"/>
        <name val="Arial"/>
        <family val="2"/>
        <scheme val="none"/>
      </font>
      <fill>
        <patternFill patternType="solid">
          <fgColor indexed="64"/>
          <bgColor theme="8" tint="0.79998168889431442"/>
        </patternFill>
      </fill>
      <alignment horizontal="general" vertical="bottom" textRotation="0" wrapText="1" indent="0" justifyLastLine="0" shrinkToFit="0" readingOrder="0"/>
    </dxf>
    <dxf>
      <numFmt numFmtId="0" formatCode="General"/>
    </dxf>
    <dxf>
      <alignment horizontal="general" vertical="bottom" textRotation="0" wrapText="1" indent="0" justifyLastLine="0" shrinkToFit="0" readingOrder="0"/>
    </dxf>
    <dxf>
      <font>
        <b val="0"/>
        <i val="0"/>
        <strike val="0"/>
        <condense val="0"/>
        <extend val="0"/>
        <outline val="0"/>
        <shadow val="0"/>
        <u val="none"/>
        <vertAlign val="baseline"/>
        <sz val="11"/>
        <color theme="1"/>
        <name val="Arial"/>
        <family val="2"/>
        <scheme val="none"/>
      </font>
      <fill>
        <patternFill patternType="solid">
          <fgColor indexed="64"/>
          <bgColor rgb="FF51B8CA"/>
        </patternFill>
      </fill>
      <alignment horizontal="general" vertical="bottom" textRotation="0" wrapText="1" indent="0" justifyLastLine="0" shrinkToFit="0" readingOrder="0"/>
      <border diagonalUp="0" diagonalDown="0" outline="0">
        <left style="thin">
          <color indexed="64"/>
        </left>
        <right style="thin">
          <color indexed="64"/>
        </right>
        <top/>
        <bottom/>
      </border>
    </dxf>
    <dxf>
      <numFmt numFmtId="0" formatCode="General"/>
    </dxf>
    <dxf>
      <font>
        <b/>
        <i val="0"/>
        <strike val="0"/>
        <condense val="0"/>
        <extend val="0"/>
        <outline val="0"/>
        <shadow val="0"/>
        <u val="none"/>
        <vertAlign val="baseline"/>
        <sz val="11"/>
        <color theme="1"/>
        <name val="Calibri"/>
        <family val="2"/>
        <scheme val="minor"/>
      </font>
      <alignment horizontal="general" vertical="bottom" textRotation="0" wrapText="1" indent="0" justifyLastLine="0" shrinkToFit="0" readingOrder="0"/>
    </dxf>
  </dxfs>
  <tableStyles count="0" defaultTableStyle="TableStyleMedium2" defaultPivotStyle="PivotStyleLight16"/>
  <colors>
    <mruColors>
      <color rgb="FF72C279"/>
      <color rgb="FF51B8CA"/>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eetMetadata" Target="metadata.xml"/><Relationship Id="rId18"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17" Type="http://schemas.openxmlformats.org/officeDocument/2006/relationships/customXml" Target="../customXml/item2.xml"/><Relationship Id="rId2" Type="http://schemas.openxmlformats.org/officeDocument/2006/relationships/worksheet" Target="worksheets/sheet2.xml"/><Relationship Id="rId16"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calcChain" Target="calcChain.xml"/><Relationship Id="rId10" Type="http://schemas.openxmlformats.org/officeDocument/2006/relationships/connections" Target="connections.xml"/><Relationship Id="rId4" Type="http://schemas.openxmlformats.org/officeDocument/2006/relationships/worksheet" Target="worksheets/sheet4.xml"/><Relationship Id="rId9" Type="http://schemas.openxmlformats.org/officeDocument/2006/relationships/theme" Target="theme/theme1.xml"/><Relationship Id="rId14" Type="http://schemas.openxmlformats.org/officeDocument/2006/relationships/powerPivotData" Target="model/item.data"/></Relationships>
</file>

<file path=xl/drawings/_rels/drawing1.xml.rels><?xml version="1.0" encoding="UTF-8" standalone="yes"?>
<Relationships xmlns="http://schemas.openxmlformats.org/package/2006/relationships"><Relationship Id="rId1" Type="http://schemas.openxmlformats.org/officeDocument/2006/relationships/image" Target="../media/image1.jpg"/></Relationships>
</file>

<file path=xl/drawings/_rels/drawing2.xml.rels><?xml version="1.0" encoding="UTF-8" standalone="yes"?>
<Relationships xmlns="http://schemas.openxmlformats.org/package/2006/relationships"><Relationship Id="rId1" Type="http://schemas.openxmlformats.org/officeDocument/2006/relationships/image" Target="../media/image1.jpg"/></Relationships>
</file>

<file path=xl/drawings/drawing1.xml><?xml version="1.0" encoding="utf-8"?>
<xdr:wsDr xmlns:xdr="http://schemas.openxmlformats.org/drawingml/2006/spreadsheetDrawing" xmlns:a="http://schemas.openxmlformats.org/drawingml/2006/main">
  <xdr:twoCellAnchor editAs="oneCell">
    <xdr:from>
      <xdr:col>1</xdr:col>
      <xdr:colOff>0</xdr:colOff>
      <xdr:row>0</xdr:row>
      <xdr:rowOff>0</xdr:rowOff>
    </xdr:from>
    <xdr:to>
      <xdr:col>1</xdr:col>
      <xdr:colOff>9525000</xdr:colOff>
      <xdr:row>7</xdr:row>
      <xdr:rowOff>5715</xdr:rowOff>
    </xdr:to>
    <xdr:pic>
      <xdr:nvPicPr>
        <xdr:cNvPr id="3" name="Kuva 2">
          <a:extLst>
            <a:ext uri="{FF2B5EF4-FFF2-40B4-BE49-F238E27FC236}">
              <a16:creationId xmlns:a16="http://schemas.microsoft.com/office/drawing/2014/main" id="{3841D978-8E94-44B3-B43F-CA3F5BBAC95F}"/>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693420" y="0"/>
          <a:ext cx="9525000" cy="1285875"/>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2</xdr:col>
      <xdr:colOff>0</xdr:colOff>
      <xdr:row>0</xdr:row>
      <xdr:rowOff>1</xdr:rowOff>
    </xdr:from>
    <xdr:to>
      <xdr:col>3</xdr:col>
      <xdr:colOff>1082040</xdr:colOff>
      <xdr:row>1</xdr:row>
      <xdr:rowOff>159945</xdr:rowOff>
    </xdr:to>
    <xdr:pic>
      <xdr:nvPicPr>
        <xdr:cNvPr id="3" name="Kuva 2">
          <a:extLst>
            <a:ext uri="{FF2B5EF4-FFF2-40B4-BE49-F238E27FC236}">
              <a16:creationId xmlns:a16="http://schemas.microsoft.com/office/drawing/2014/main" id="{02798F0A-BCAB-43D8-9FC8-72376237D252}"/>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2042160" y="1"/>
          <a:ext cx="5135880" cy="693344"/>
        </a:xfrm>
        <a:prstGeom prst="rect">
          <a:avLst/>
        </a:prstGeom>
      </xdr:spPr>
    </xdr:pic>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824A524D-97A8-44FF-AFE8-B5AF0E59E16D}" name="Resurssit" displayName="Resurssit" ref="C5:I10" totalsRowShown="0" headerRowDxfId="15">
  <autoFilter ref="C5:I10" xr:uid="{4A675C67-5D33-41CB-99F2-7EEC5F603BE3}"/>
  <tableColumns count="7">
    <tableColumn id="1" xr3:uid="{6ACCD15E-65B6-4E8A-907A-1F2072545D9F}" name="Ratkaisuidea">
      <calculatedColumnFormula>Idealistaus[[#This Row],[Ratkaisuidea]]</calculatedColumnFormula>
    </tableColumn>
    <tableColumn id="2" xr3:uid="{73DD4446-510B-41F8-9311-80CC43657CB5}" name="Mahdollista toteuttaa aikataulussa"/>
    <tableColumn id="3" xr3:uid="{32E6CD24-803C-4D9C-A58C-B0393B005327}" name="Mahdollista toteuttaa budjetissa"/>
    <tableColumn id="4" xr3:uid="{3E207C9D-3158-4FA4-A407-4B41A0EEED13}" name="Teknologia on olemassa"/>
    <tableColumn id="5" xr3:uid="{81A31378-A4F9-4FC2-8507-586CE07AA2AE}" name="Julkisuus"/>
    <tableColumn id="6" xr3:uid="{6094CCA2-2CC6-4EB7-AC59-20FF9B449F41}" name="De-minimis rahoituksen mahdollisuus"/>
    <tableColumn id="7" xr3:uid="{B13EF2E2-5B53-44BC-8E64-F0A4A7E062BE}" name="Summa" dataDxfId="14">
      <calculatedColumnFormula>IF(AND(D6&gt;1,E6&gt;1,F6&gt;1,G6&gt;1,H6&gt;1),D6*$D$2+E6*$E$2+F6*$F$2+G6*$G$2+H6*$H$2,0)</calculatedColumnFormula>
    </tableColumn>
  </tableColumns>
  <tableStyleInfo name="TableStyleMedium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81A90E80-4D0F-433F-9E55-64549218E5A1}" name="Liiketalous" displayName="Liiketalous" ref="B5:J10" totalsRowShown="0" headerRowDxfId="13">
  <autoFilter ref="B5:J10" xr:uid="{5AF20D7F-7FDC-4A03-BBDD-17E80F44BE7F}"/>
  <tableColumns count="9">
    <tableColumn id="1" xr3:uid="{5473E7DB-CDC5-4E70-AE74-E2E3E283338B}" name="Ratkaisuidea" dataDxfId="12">
      <calculatedColumnFormula>Idealistaus[[#This Row],[Ratkaisuidea]]</calculatedColumnFormula>
    </tableColumn>
    <tableColumn id="2" xr3:uid="{BBB1F38D-1D13-4762-9997-CE6AAF6EEE64}" name="Tuottaa lisää rahallista arvoa"/>
    <tableColumn id="7" xr3:uid="{3612628B-DBF3-4554-800F-5DDB2F734D62}" name="Ratkaisu tehostaa toimintaa"/>
    <tableColumn id="8" xr3:uid="{85529FB7-87AC-4144-9BC3-E5972CF91CE5}" name="Tuo uusia liiketoiminta-  mahdollisuuksia"/>
    <tableColumn id="9" xr3:uid="{620A2EBE-378C-49F8-81F8-467F5D124907}" name="Parantaa yhtiön brändiä"/>
    <tableColumn id="3" xr3:uid="{B1184CFC-1905-461B-930D-49320C8B3D09}" name="Toteuttajan kelpoisuus"/>
    <tableColumn id="4" xr3:uid="{25A32F69-8B44-43BA-B1D0-F8037A3E6953}" name="Tukee yhteistoiminta-alueen visiota"/>
    <tableColumn id="5" xr3:uid="{49DC29C2-139F-4CC9-92F7-6E36935AD64B}" name="Hyödyttää useampia yrityksiä"/>
    <tableColumn id="6" xr3:uid="{5700EB65-88A0-4290-9A3A-E8267FB21BEB}" name="Summa" dataDxfId="11">
      <calculatedColumnFormula>C6*$C$2+D6*$D$2+E6*$E$2+F6*$F$2+G6*$G$2+H6*$H$2+I6*$I$2</calculatedColumnFormula>
    </tableColumn>
  </tableColumns>
  <tableStyleInfo name="TableStyleMedium2"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7552679F-905C-43DD-B3A6-01F432A1E583}" name="Ilmastovaikutukset" displayName="Ilmastovaikutukset" ref="B5:H10" totalsRowShown="0" headerRowDxfId="10">
  <autoFilter ref="B5:H10" xr:uid="{505D514B-CD39-444C-AB9F-75954893A440}"/>
  <tableColumns count="7">
    <tableColumn id="1" xr3:uid="{16FD8DEA-7F3F-492B-8173-EA4481B171D7}" name="Ratkaisuidea" dataDxfId="9">
      <calculatedColumnFormula>Idealistaus[[#This Row],[Ratkaisuidea]]</calculatedColumnFormula>
    </tableColumn>
    <tableColumn id="2" xr3:uid="{75BDBD70-A73E-4BAD-B965-7398F42E10B8}" name="KHK-vähenemä"/>
    <tableColumn id="3" xr3:uid="{F7738699-7D51-4D87-B929-715CFB045C8B}" name="Hiilen sidonta"/>
    <tableColumn id="4" xr3:uid="{1428DC14-35B0-4D27-9008-38F5A0387820}" name="Lisää materiaalitehokkuutta (jätevirtojen määrät)"/>
    <tableColumn id="5" xr3:uid="{A2E05BF3-EE77-44F0-B905-CB1DA905A19B}" name="Pienentää muita negatiivisia ympäristövaikutuksia (hulevesi, vesien käsittely)"/>
    <tableColumn id="6" xr3:uid="{DF422E89-F439-4F27-B4DC-5B9CCA96C276}" name="Lisää biodiversiteettiä"/>
    <tableColumn id="7" xr3:uid="{448667EA-C266-4424-94AF-67B6E2618FD9}" name="Summa" dataDxfId="8">
      <calculatedColumnFormula>C6*$C$2+D6*$D$2+E6*$E$2+F6*$F$2+G6*$G$2</calculatedColumnFormula>
    </tableColumn>
  </tableColumns>
  <tableStyleInfo name="TableStyleMedium2"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518A9B89-98AB-47F7-B40D-6DFE07C2936E}" name="Perusteet" displayName="Perusteet" ref="B5:H10" totalsRowShown="0">
  <tableColumns count="7">
    <tableColumn id="1" xr3:uid="{8D932225-E1ED-4710-B9CF-95D0C328606E}" name="Ratkaisuidea"/>
    <tableColumn id="2" xr3:uid="{28C926D6-3643-4930-ACFF-0A735E47FBBC}" name="Uutuusarvo / innovaatio"/>
    <tableColumn id="3" xr3:uid="{F68A9BA2-0583-4178-B88A-B12ECAFFBDC0}" name="Tukee kehitteillä olevaa uutta teknologista ratkaisua"/>
    <tableColumn id="4" xr3:uid="{7489FEB0-00BA-4565-9E06-3296CF109215}" name="Uusi toimintamalli / yhteisprosessi"/>
    <tableColumn id="6" xr3:uid="{FB21CE9B-7955-415A-921D-D19FBAF42875}" name="Soveltuvuus jatkokehitykseen tai skaalautuvuus"/>
    <tableColumn id="7" xr3:uid="{EF894319-19FF-46DF-B2E1-D294A89518E9}" name="Julkisuus (mahdollisuus viestiä)"/>
    <tableColumn id="9" xr3:uid="{C18FD743-264D-4E41-AC6B-419E00353BDF}" name="Summa">
      <calculatedColumnFormula>C6*$C$2+D6*$D$2+E6*$E$2+#REF!*#REF!+F6*$F$2+G6*$G$2+#REF!*#REF!</calculatedColumnFormula>
    </tableColumn>
  </tableColumns>
  <tableStyleInfo name="TableStyleMedium2"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D56897BE-942A-459E-9D5C-C3D1E4A7D66F}" name="Idealistaus" displayName="Idealistaus" ref="C5:F10" totalsRowShown="0" headerRowDxfId="7" headerRowBorderDxfId="6" tableBorderDxfId="5" totalsRowBorderDxfId="4">
  <autoFilter ref="C5:F10" xr:uid="{809225B4-88C9-4EFE-ACEB-C28DDA92CED3}"/>
  <sortState xmlns:xlrd2="http://schemas.microsoft.com/office/spreadsheetml/2017/richdata2" ref="C6:F9">
    <sortCondition ref="C5:C9"/>
  </sortState>
  <tableColumns count="4">
    <tableColumn id="1" xr3:uid="{B1CDC3A1-FF1D-4CB6-A05E-28E9A69D9FBE}" name="Ratkaisuidea" dataDxfId="3"/>
    <tableColumn id="2" xr3:uid="{083EE988-7F05-41F8-B456-581BD48C6043}" name="Haaste johon liittyy" dataDxfId="2"/>
    <tableColumn id="3" xr3:uid="{5D85D6AA-0122-4830-9445-C271346FF9EE}" name="Idean omistaja" dataDxfId="1"/>
    <tableColumn id="4" xr3:uid="{D5DA7BB7-2620-48C2-BEBB-3CFE0F4DBBC9}" name="Ratkaisun tarkempi kuvaus" dataDxfId="0"/>
  </tableColumns>
  <tableStyleInfo name="TableStyleMedium2" showFirstColumn="0" showLastColumn="0" showRowStripes="1" showColumnStripes="0"/>
</table>
</file>

<file path=xl/theme/theme1.xml><?xml version="1.0" encoding="utf-8"?>
<a:theme xmlns:a="http://schemas.openxmlformats.org/drawingml/2006/main" name="Office-te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table" Target="../tables/table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table" Target="../tables/table3.xml"/></Relationships>
</file>

<file path=xl/worksheets/_rels/sheet6.xml.rels><?xml version="1.0" encoding="UTF-8" standalone="yes"?>
<Relationships xmlns="http://schemas.openxmlformats.org/package/2006/relationships"><Relationship Id="rId2" Type="http://schemas.openxmlformats.org/officeDocument/2006/relationships/table" Target="../tables/table4.xml"/><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2" Type="http://schemas.openxmlformats.org/officeDocument/2006/relationships/table" Target="../tables/table5.xml"/><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231F3A-0F5B-4003-B220-9FB3E038B1B7}">
  <dimension ref="A1:R55"/>
  <sheetViews>
    <sheetView tabSelected="1" topLeftCell="A28" workbookViewId="0">
      <selection activeCell="B43" sqref="B43"/>
    </sheetView>
  </sheetViews>
  <sheetFormatPr defaultRowHeight="14.4" x14ac:dyDescent="0.3"/>
  <cols>
    <col min="1" max="1" width="10.109375" bestFit="1" customWidth="1"/>
    <col min="2" max="2" width="148.33203125" customWidth="1"/>
    <col min="10" max="10" width="2.33203125" customWidth="1"/>
    <col min="11" max="11" width="3.5546875" customWidth="1"/>
    <col min="12" max="12" width="2.6640625" customWidth="1"/>
    <col min="13" max="13" width="3.6640625" customWidth="1"/>
    <col min="14" max="14" width="2.88671875" customWidth="1"/>
    <col min="15" max="15" width="3.33203125" customWidth="1"/>
    <col min="16" max="16" width="3.5546875" customWidth="1"/>
    <col min="17" max="17" width="2.6640625" customWidth="1"/>
    <col min="18" max="18" width="4" customWidth="1"/>
  </cols>
  <sheetData>
    <row r="1" spans="1:18" x14ac:dyDescent="0.3">
      <c r="A1" s="45">
        <v>44165</v>
      </c>
      <c r="B1" s="46"/>
      <c r="C1" s="46"/>
      <c r="D1" s="46"/>
      <c r="E1" s="46"/>
      <c r="F1" s="46"/>
      <c r="G1" s="46"/>
      <c r="H1" s="46"/>
      <c r="I1" s="46"/>
      <c r="J1" s="46"/>
      <c r="K1" s="46"/>
      <c r="L1" s="46"/>
      <c r="M1" s="46"/>
      <c r="N1" s="46"/>
      <c r="O1" s="46"/>
      <c r="P1" s="46"/>
      <c r="Q1" s="46"/>
      <c r="R1" s="46"/>
    </row>
    <row r="2" spans="1:18" x14ac:dyDescent="0.3">
      <c r="A2" s="45"/>
      <c r="B2" s="46"/>
      <c r="C2" s="46"/>
      <c r="D2" s="46"/>
      <c r="E2" s="46"/>
      <c r="F2" s="46"/>
      <c r="G2" s="46"/>
      <c r="H2" s="46"/>
      <c r="I2" s="46"/>
      <c r="J2" s="46"/>
      <c r="K2" s="46"/>
      <c r="L2" s="46"/>
      <c r="M2" s="46"/>
      <c r="N2" s="46"/>
      <c r="O2" s="46"/>
      <c r="P2" s="46"/>
      <c r="Q2" s="46"/>
      <c r="R2" s="46"/>
    </row>
    <row r="3" spans="1:18" x14ac:dyDescent="0.3">
      <c r="A3" s="45"/>
      <c r="B3" s="46"/>
      <c r="C3" s="46"/>
      <c r="D3" s="46"/>
      <c r="E3" s="46"/>
      <c r="F3" s="46"/>
      <c r="G3" s="46"/>
      <c r="H3" s="46"/>
      <c r="I3" s="46"/>
      <c r="J3" s="46"/>
      <c r="K3" s="46"/>
      <c r="L3" s="46"/>
      <c r="M3" s="46"/>
      <c r="N3" s="46"/>
      <c r="O3" s="46"/>
      <c r="P3" s="46"/>
      <c r="Q3" s="46"/>
      <c r="R3" s="46"/>
    </row>
    <row r="4" spans="1:18" x14ac:dyDescent="0.3">
      <c r="A4" s="45"/>
      <c r="B4" s="46"/>
      <c r="C4" s="46"/>
      <c r="D4" s="46"/>
      <c r="E4" s="46"/>
      <c r="F4" s="46"/>
      <c r="G4" s="46"/>
      <c r="H4" s="46"/>
      <c r="I4" s="46"/>
      <c r="J4" s="46"/>
      <c r="K4" s="46"/>
      <c r="L4" s="46"/>
      <c r="M4" s="46"/>
      <c r="N4" s="46"/>
      <c r="O4" s="46"/>
      <c r="P4" s="46"/>
      <c r="Q4" s="46"/>
      <c r="R4" s="46"/>
    </row>
    <row r="5" spans="1:18" x14ac:dyDescent="0.3">
      <c r="A5" s="45"/>
      <c r="B5" s="46"/>
      <c r="C5" s="46"/>
      <c r="D5" s="46"/>
      <c r="E5" s="46"/>
      <c r="F5" s="46"/>
      <c r="G5" s="46"/>
      <c r="H5" s="46"/>
      <c r="I5" s="46"/>
      <c r="J5" s="46"/>
      <c r="K5" s="46"/>
      <c r="L5" s="46"/>
      <c r="M5" s="46"/>
      <c r="N5" s="46"/>
      <c r="O5" s="46"/>
      <c r="P5" s="46"/>
      <c r="Q5" s="46"/>
      <c r="R5" s="46"/>
    </row>
    <row r="6" spans="1:18" x14ac:dyDescent="0.3">
      <c r="A6" s="45"/>
      <c r="B6" s="46"/>
      <c r="C6" s="46"/>
      <c r="D6" s="46"/>
      <c r="E6" s="46"/>
      <c r="F6" s="46"/>
      <c r="G6" s="46"/>
      <c r="H6" s="46"/>
      <c r="I6" s="46"/>
      <c r="J6" s="46"/>
      <c r="K6" s="46"/>
      <c r="L6" s="46"/>
      <c r="M6" s="46"/>
      <c r="N6" s="46"/>
      <c r="O6" s="46"/>
      <c r="P6" s="46"/>
      <c r="Q6" s="46"/>
      <c r="R6" s="46"/>
    </row>
    <row r="7" spans="1:18" x14ac:dyDescent="0.3">
      <c r="A7" s="45"/>
      <c r="B7" s="46"/>
      <c r="C7" s="46"/>
      <c r="D7" s="46"/>
      <c r="E7" s="46"/>
      <c r="F7" s="46"/>
      <c r="G7" s="46"/>
      <c r="H7" s="46"/>
      <c r="I7" s="46"/>
      <c r="J7" s="46"/>
      <c r="K7" s="46"/>
      <c r="L7" s="46"/>
      <c r="M7" s="46"/>
      <c r="N7" s="46"/>
      <c r="O7" s="46"/>
      <c r="P7" s="46"/>
      <c r="Q7" s="46"/>
      <c r="R7" s="46"/>
    </row>
    <row r="8" spans="1:18" x14ac:dyDescent="0.3">
      <c r="A8" s="45"/>
      <c r="B8" s="46"/>
      <c r="C8" s="46"/>
      <c r="D8" s="46"/>
      <c r="E8" s="46"/>
      <c r="F8" s="46"/>
      <c r="G8" s="46"/>
      <c r="H8" s="46"/>
      <c r="I8" s="46"/>
      <c r="J8" s="46"/>
      <c r="K8" s="46"/>
      <c r="L8" s="46"/>
      <c r="M8" s="46"/>
      <c r="N8" s="46"/>
      <c r="O8" s="46"/>
      <c r="P8" s="46"/>
      <c r="Q8" s="46"/>
      <c r="R8" s="46"/>
    </row>
    <row r="9" spans="1:18" x14ac:dyDescent="0.3">
      <c r="A9" s="46"/>
      <c r="B9" s="54" t="s">
        <v>107</v>
      </c>
      <c r="C9" s="46"/>
      <c r="D9" s="46"/>
      <c r="E9" s="46"/>
      <c r="F9" s="46"/>
      <c r="G9" s="46"/>
      <c r="H9" s="46"/>
      <c r="I9" s="46"/>
      <c r="J9" s="46"/>
      <c r="K9" s="46"/>
      <c r="L9" s="46"/>
      <c r="M9" s="46"/>
      <c r="N9" s="46"/>
      <c r="O9" s="46"/>
      <c r="P9" s="46"/>
      <c r="Q9" s="46"/>
      <c r="R9" s="46"/>
    </row>
    <row r="10" spans="1:18" x14ac:dyDescent="0.3">
      <c r="A10" s="46"/>
      <c r="B10" s="54"/>
      <c r="C10" s="46"/>
      <c r="D10" s="46"/>
      <c r="E10" s="46"/>
      <c r="F10" s="46"/>
      <c r="G10" s="46"/>
      <c r="H10" s="46"/>
      <c r="I10" s="46"/>
      <c r="J10" s="46"/>
      <c r="K10" s="46"/>
      <c r="L10" s="46"/>
      <c r="M10" s="46"/>
      <c r="N10" s="46"/>
      <c r="O10" s="46"/>
      <c r="P10" s="46"/>
      <c r="Q10" s="46"/>
      <c r="R10" s="46"/>
    </row>
    <row r="11" spans="1:18" ht="15.6" x14ac:dyDescent="0.3">
      <c r="A11" s="46"/>
      <c r="B11" s="55" t="s">
        <v>121</v>
      </c>
      <c r="C11" s="56"/>
      <c r="D11" s="57"/>
      <c r="E11" s="46"/>
      <c r="F11" s="46"/>
      <c r="G11" s="46"/>
      <c r="H11" s="46"/>
      <c r="I11" s="46"/>
      <c r="J11" s="46"/>
      <c r="K11" s="46"/>
      <c r="L11" s="46"/>
      <c r="M11" s="46"/>
      <c r="N11" s="46"/>
      <c r="O11" s="46"/>
      <c r="P11" s="46"/>
      <c r="Q11" s="46"/>
      <c r="R11" s="46"/>
    </row>
    <row r="12" spans="1:18" x14ac:dyDescent="0.3">
      <c r="A12" s="46"/>
      <c r="B12" s="58" t="s">
        <v>125</v>
      </c>
      <c r="C12" s="59"/>
      <c r="D12" s="60"/>
      <c r="E12" s="46"/>
      <c r="F12" s="46"/>
      <c r="G12" s="46"/>
      <c r="H12" s="46"/>
      <c r="I12" s="46"/>
      <c r="J12" s="46"/>
      <c r="K12" s="46"/>
      <c r="L12" s="46"/>
      <c r="M12" s="46"/>
      <c r="N12" s="46"/>
      <c r="O12" s="46"/>
      <c r="P12" s="46"/>
      <c r="Q12" s="46"/>
      <c r="R12" s="46"/>
    </row>
    <row r="13" spans="1:18" x14ac:dyDescent="0.3">
      <c r="A13" s="46"/>
      <c r="B13" s="61"/>
      <c r="C13" s="59"/>
      <c r="D13" s="60"/>
      <c r="E13" s="46"/>
      <c r="F13" s="46"/>
      <c r="G13" s="46"/>
      <c r="H13" s="46"/>
      <c r="I13" s="46"/>
      <c r="J13" s="46"/>
      <c r="K13" s="46"/>
      <c r="L13" s="46"/>
      <c r="M13" s="46"/>
      <c r="N13" s="46"/>
      <c r="O13" s="46"/>
      <c r="P13" s="46"/>
      <c r="Q13" s="46"/>
      <c r="R13" s="46"/>
    </row>
    <row r="14" spans="1:18" x14ac:dyDescent="0.3">
      <c r="A14" s="46"/>
      <c r="B14" s="62" t="s">
        <v>109</v>
      </c>
      <c r="C14" s="59"/>
      <c r="D14" s="60"/>
      <c r="E14" s="46"/>
      <c r="F14" s="46"/>
      <c r="G14" s="46"/>
      <c r="H14" s="46"/>
      <c r="I14" s="46"/>
      <c r="J14" s="46"/>
      <c r="K14" s="46"/>
      <c r="L14" s="46"/>
      <c r="M14" s="46"/>
      <c r="N14" s="46"/>
      <c r="O14" s="46"/>
      <c r="P14" s="46"/>
      <c r="Q14" s="46"/>
      <c r="R14" s="46"/>
    </row>
    <row r="15" spans="1:18" x14ac:dyDescent="0.3">
      <c r="A15" s="46"/>
      <c r="B15" s="62" t="s">
        <v>148</v>
      </c>
      <c r="C15" s="59"/>
      <c r="D15" s="60"/>
      <c r="E15" s="46"/>
      <c r="F15" s="46"/>
      <c r="G15" s="46"/>
      <c r="H15" s="46"/>
      <c r="I15" s="46"/>
      <c r="J15" s="46"/>
      <c r="K15" s="46"/>
      <c r="L15" s="46"/>
      <c r="M15" s="46"/>
      <c r="N15" s="46"/>
      <c r="O15" s="46"/>
      <c r="P15" s="46"/>
      <c r="Q15" s="46"/>
      <c r="R15" s="46"/>
    </row>
    <row r="16" spans="1:18" x14ac:dyDescent="0.3">
      <c r="A16" s="46"/>
      <c r="B16" s="62" t="s">
        <v>196</v>
      </c>
      <c r="C16" s="59"/>
      <c r="D16" s="60"/>
      <c r="E16" s="46"/>
      <c r="F16" s="46"/>
      <c r="G16" s="46"/>
      <c r="H16" s="46"/>
      <c r="I16" s="46"/>
      <c r="J16" s="46"/>
      <c r="K16" s="46"/>
      <c r="L16" s="46"/>
      <c r="M16" s="46"/>
      <c r="N16" s="46"/>
      <c r="O16" s="46"/>
      <c r="P16" s="46"/>
      <c r="Q16" s="46"/>
      <c r="R16" s="46"/>
    </row>
    <row r="17" spans="1:18" x14ac:dyDescent="0.3">
      <c r="A17" s="46"/>
      <c r="B17" s="62"/>
      <c r="C17" s="59"/>
      <c r="D17" s="60"/>
      <c r="E17" s="46"/>
      <c r="F17" s="46"/>
      <c r="G17" s="46"/>
      <c r="H17" s="46"/>
      <c r="I17" s="46"/>
      <c r="J17" s="46"/>
      <c r="K17" s="46"/>
      <c r="L17" s="46"/>
      <c r="M17" s="46"/>
      <c r="N17" s="46"/>
      <c r="O17" s="46"/>
      <c r="P17" s="46"/>
      <c r="Q17" s="46"/>
      <c r="R17" s="46"/>
    </row>
    <row r="18" spans="1:18" ht="28.8" x14ac:dyDescent="0.3">
      <c r="A18" s="46"/>
      <c r="B18" s="62" t="s">
        <v>146</v>
      </c>
      <c r="C18" s="59"/>
      <c r="D18" s="60"/>
      <c r="E18" s="46"/>
      <c r="F18" s="46"/>
      <c r="G18" s="46"/>
      <c r="H18" s="46"/>
      <c r="I18" s="46"/>
      <c r="J18" s="46"/>
      <c r="K18" s="46"/>
      <c r="L18" s="46"/>
      <c r="M18" s="46"/>
      <c r="N18" s="46"/>
      <c r="O18" s="46"/>
      <c r="P18" s="46"/>
      <c r="Q18" s="46"/>
      <c r="R18" s="46"/>
    </row>
    <row r="19" spans="1:18" x14ac:dyDescent="0.3">
      <c r="A19" s="46"/>
      <c r="B19" s="62" t="s">
        <v>147</v>
      </c>
      <c r="C19" s="59"/>
      <c r="D19" s="60"/>
      <c r="E19" s="46"/>
      <c r="F19" s="46"/>
      <c r="G19" s="46"/>
      <c r="H19" s="46"/>
      <c r="I19" s="46"/>
      <c r="J19" s="46"/>
      <c r="K19" s="46"/>
      <c r="L19" s="46"/>
      <c r="M19" s="46"/>
      <c r="N19" s="46"/>
      <c r="O19" s="46"/>
      <c r="P19" s="46"/>
      <c r="Q19" s="46"/>
      <c r="R19" s="46"/>
    </row>
    <row r="20" spans="1:18" x14ac:dyDescent="0.3">
      <c r="A20" s="46"/>
      <c r="B20" s="62" t="s">
        <v>110</v>
      </c>
      <c r="C20" s="59"/>
      <c r="D20" s="60"/>
      <c r="E20" s="46"/>
      <c r="F20" s="46"/>
      <c r="G20" s="46"/>
      <c r="H20" s="46"/>
      <c r="I20" s="46"/>
      <c r="J20" s="46"/>
      <c r="K20" s="46"/>
      <c r="L20" s="46"/>
      <c r="M20" s="46"/>
      <c r="N20" s="46"/>
      <c r="O20" s="46"/>
      <c r="P20" s="46"/>
      <c r="Q20" s="46"/>
      <c r="R20" s="46"/>
    </row>
    <row r="21" spans="1:18" x14ac:dyDescent="0.3">
      <c r="A21" s="46"/>
      <c r="B21" s="62"/>
      <c r="C21" s="59"/>
      <c r="D21" s="60"/>
      <c r="E21" s="46"/>
      <c r="F21" s="46"/>
      <c r="G21" s="46"/>
      <c r="H21" s="46"/>
      <c r="I21" s="46"/>
      <c r="J21" s="46"/>
      <c r="K21" s="46"/>
      <c r="L21" s="46"/>
      <c r="M21" s="46"/>
      <c r="N21" s="46"/>
      <c r="O21" s="46"/>
      <c r="P21" s="46"/>
      <c r="Q21" s="46"/>
      <c r="R21" s="46"/>
    </row>
    <row r="22" spans="1:18" x14ac:dyDescent="0.3">
      <c r="A22" s="46"/>
      <c r="B22" s="62" t="s">
        <v>210</v>
      </c>
      <c r="C22" s="59"/>
      <c r="D22" s="60"/>
      <c r="E22" s="46"/>
      <c r="F22" s="46"/>
      <c r="G22" s="46"/>
      <c r="H22" s="46"/>
      <c r="I22" s="46"/>
      <c r="J22" s="46"/>
      <c r="K22" s="46"/>
      <c r="L22" s="46"/>
      <c r="M22" s="46"/>
      <c r="N22" s="46"/>
      <c r="O22" s="46"/>
      <c r="P22" s="46"/>
      <c r="Q22" s="46"/>
      <c r="R22" s="46"/>
    </row>
    <row r="23" spans="1:18" ht="28.8" x14ac:dyDescent="0.3">
      <c r="A23" s="46"/>
      <c r="B23" s="62" t="s">
        <v>211</v>
      </c>
      <c r="C23" s="59"/>
      <c r="D23" s="60"/>
      <c r="E23" s="46"/>
      <c r="F23" s="46"/>
      <c r="G23" s="46"/>
      <c r="H23" s="46"/>
      <c r="I23" s="46"/>
      <c r="J23" s="46"/>
      <c r="K23" s="46"/>
      <c r="L23" s="46"/>
      <c r="M23" s="46"/>
      <c r="N23" s="46"/>
      <c r="O23" s="46"/>
      <c r="P23" s="46"/>
      <c r="Q23" s="46"/>
      <c r="R23" s="46"/>
    </row>
    <row r="24" spans="1:18" x14ac:dyDescent="0.3">
      <c r="A24" s="46"/>
      <c r="B24" s="62" t="s">
        <v>209</v>
      </c>
      <c r="C24" s="59"/>
      <c r="D24" s="60"/>
      <c r="E24" s="46"/>
      <c r="F24" s="46"/>
      <c r="G24" s="46"/>
      <c r="H24" s="46"/>
      <c r="I24" s="46"/>
      <c r="J24" s="46"/>
      <c r="K24" s="46"/>
      <c r="L24" s="46"/>
      <c r="M24" s="46"/>
      <c r="N24" s="46"/>
      <c r="O24" s="46"/>
      <c r="P24" s="46"/>
      <c r="Q24" s="46"/>
      <c r="R24" s="46"/>
    </row>
    <row r="25" spans="1:18" x14ac:dyDescent="0.3">
      <c r="A25" s="46"/>
      <c r="B25" s="62" t="s">
        <v>197</v>
      </c>
      <c r="C25" s="59"/>
      <c r="D25" s="60"/>
      <c r="E25" s="46"/>
      <c r="F25" s="46"/>
      <c r="G25" s="46"/>
      <c r="H25" s="46"/>
      <c r="I25" s="46"/>
      <c r="J25" s="46"/>
      <c r="K25" s="46"/>
      <c r="L25" s="46"/>
      <c r="M25" s="46"/>
      <c r="N25" s="46"/>
      <c r="O25" s="46"/>
      <c r="P25" s="46"/>
      <c r="Q25" s="46"/>
      <c r="R25" s="46"/>
    </row>
    <row r="26" spans="1:18" x14ac:dyDescent="0.3">
      <c r="A26" s="46"/>
      <c r="B26" s="62"/>
      <c r="C26" s="59"/>
      <c r="D26" s="60"/>
      <c r="E26" s="46"/>
      <c r="F26" s="46"/>
      <c r="G26" s="46"/>
      <c r="H26" s="46"/>
      <c r="I26" s="46"/>
      <c r="J26" s="46"/>
      <c r="K26" s="46"/>
      <c r="L26" s="46"/>
      <c r="M26" s="46"/>
      <c r="N26" s="46"/>
      <c r="O26" s="46"/>
      <c r="P26" s="46"/>
      <c r="Q26" s="46"/>
      <c r="R26" s="46"/>
    </row>
    <row r="27" spans="1:18" x14ac:dyDescent="0.3">
      <c r="A27" s="46"/>
      <c r="B27" s="67"/>
      <c r="C27" s="65"/>
      <c r="D27" s="66"/>
      <c r="E27" s="46"/>
      <c r="F27" s="46"/>
      <c r="G27" s="46"/>
      <c r="H27" s="46"/>
      <c r="I27" s="46"/>
      <c r="J27" s="46"/>
      <c r="K27" s="46"/>
      <c r="L27" s="46"/>
      <c r="M27" s="46"/>
      <c r="N27" s="46"/>
      <c r="O27" s="46"/>
      <c r="P27" s="46"/>
      <c r="Q27" s="46"/>
      <c r="R27" s="46"/>
    </row>
    <row r="28" spans="1:18" x14ac:dyDescent="0.3">
      <c r="A28" s="46"/>
      <c r="B28" s="61" t="s">
        <v>150</v>
      </c>
      <c r="C28" s="59"/>
      <c r="D28" s="60"/>
      <c r="E28" s="46"/>
      <c r="F28" s="46"/>
      <c r="G28" s="46"/>
      <c r="H28" s="46"/>
      <c r="I28" s="46"/>
      <c r="J28" s="46"/>
      <c r="K28" s="46"/>
      <c r="L28" s="46"/>
      <c r="M28" s="46"/>
      <c r="N28" s="46"/>
      <c r="O28" s="46"/>
      <c r="P28" s="46"/>
      <c r="Q28" s="46"/>
      <c r="R28" s="46"/>
    </row>
    <row r="29" spans="1:18" x14ac:dyDescent="0.3">
      <c r="A29" s="46"/>
      <c r="B29" s="62" t="s">
        <v>71</v>
      </c>
      <c r="C29" s="59"/>
      <c r="D29" s="60"/>
      <c r="E29" s="46"/>
      <c r="F29" s="46"/>
      <c r="G29" s="46"/>
      <c r="H29" s="46"/>
      <c r="I29" s="46"/>
      <c r="J29" s="46"/>
      <c r="K29" s="46"/>
      <c r="L29" s="46"/>
      <c r="M29" s="46"/>
      <c r="N29" s="46"/>
      <c r="O29" s="46"/>
      <c r="P29" s="46"/>
      <c r="Q29" s="46"/>
      <c r="R29" s="46"/>
    </row>
    <row r="30" spans="1:18" ht="28.8" x14ac:dyDescent="0.3">
      <c r="A30" s="46"/>
      <c r="B30" s="62" t="s">
        <v>72</v>
      </c>
      <c r="C30" s="59"/>
      <c r="D30" s="60"/>
      <c r="E30" s="46"/>
      <c r="F30" s="46"/>
      <c r="G30" s="46"/>
      <c r="H30" s="46"/>
      <c r="I30" s="46"/>
      <c r="J30" s="46"/>
      <c r="K30" s="46"/>
      <c r="L30" s="46"/>
      <c r="M30" s="46"/>
      <c r="N30" s="46"/>
      <c r="O30" s="46"/>
      <c r="P30" s="46"/>
      <c r="Q30" s="46"/>
      <c r="R30" s="46"/>
    </row>
    <row r="31" spans="1:18" ht="28.8" x14ac:dyDescent="0.3">
      <c r="A31" s="46"/>
      <c r="B31" s="62" t="s">
        <v>123</v>
      </c>
      <c r="C31" s="59"/>
      <c r="D31" s="60"/>
      <c r="E31" s="46"/>
      <c r="F31" s="46"/>
      <c r="G31" s="46"/>
      <c r="H31" s="46"/>
      <c r="I31" s="46"/>
      <c r="J31" s="46"/>
      <c r="K31" s="46"/>
      <c r="L31" s="46"/>
      <c r="M31" s="46"/>
      <c r="N31" s="46"/>
      <c r="O31" s="46"/>
      <c r="P31" s="46"/>
      <c r="Q31" s="46"/>
      <c r="R31" s="46"/>
    </row>
    <row r="32" spans="1:18" x14ac:dyDescent="0.3">
      <c r="A32" s="46"/>
      <c r="B32" s="62" t="s">
        <v>124</v>
      </c>
      <c r="C32" s="59"/>
      <c r="D32" s="60"/>
      <c r="E32" s="46"/>
      <c r="F32" s="46"/>
      <c r="G32" s="46"/>
      <c r="H32" s="46"/>
      <c r="I32" s="46"/>
      <c r="J32" s="46"/>
      <c r="K32" s="46"/>
      <c r="L32" s="46"/>
      <c r="M32" s="46"/>
      <c r="N32" s="46"/>
      <c r="O32" s="46"/>
      <c r="P32" s="46"/>
      <c r="Q32" s="46"/>
      <c r="R32" s="46"/>
    </row>
    <row r="33" spans="1:18" ht="28.8" x14ac:dyDescent="0.3">
      <c r="A33" s="46"/>
      <c r="B33" s="62" t="s">
        <v>149</v>
      </c>
      <c r="C33" s="59"/>
      <c r="D33" s="60"/>
      <c r="E33" s="46"/>
      <c r="F33" s="46"/>
      <c r="G33" s="46"/>
      <c r="H33" s="46"/>
      <c r="I33" s="46"/>
      <c r="J33" s="46"/>
      <c r="K33" s="46"/>
      <c r="L33" s="46"/>
      <c r="M33" s="46"/>
      <c r="N33" s="46"/>
      <c r="O33" s="46"/>
      <c r="P33" s="46"/>
      <c r="Q33" s="46"/>
      <c r="R33" s="46"/>
    </row>
    <row r="34" spans="1:18" x14ac:dyDescent="0.3">
      <c r="A34" s="46"/>
      <c r="B34" s="67"/>
      <c r="C34" s="65"/>
      <c r="D34" s="66"/>
      <c r="E34" s="46"/>
      <c r="F34" s="46"/>
      <c r="G34" s="46"/>
      <c r="H34" s="46"/>
      <c r="I34" s="46"/>
      <c r="J34" s="46"/>
      <c r="K34" s="46"/>
      <c r="L34" s="46"/>
      <c r="M34" s="46"/>
      <c r="N34" s="46"/>
      <c r="O34" s="46"/>
      <c r="P34" s="46"/>
      <c r="Q34" s="46"/>
      <c r="R34" s="46"/>
    </row>
    <row r="35" spans="1:18" x14ac:dyDescent="0.3">
      <c r="A35" s="46"/>
      <c r="B35" s="61" t="s">
        <v>151</v>
      </c>
      <c r="C35" s="59"/>
      <c r="D35" s="60"/>
      <c r="E35" s="46"/>
      <c r="F35" s="46"/>
      <c r="G35" s="46"/>
      <c r="H35" s="46"/>
      <c r="I35" s="46"/>
      <c r="J35" s="46"/>
      <c r="K35" s="46"/>
      <c r="L35" s="46"/>
      <c r="M35" s="46"/>
      <c r="N35" s="46"/>
      <c r="O35" s="46"/>
      <c r="P35" s="46"/>
      <c r="Q35" s="46"/>
      <c r="R35" s="46"/>
    </row>
    <row r="36" spans="1:18" x14ac:dyDescent="0.3">
      <c r="A36" s="46"/>
      <c r="B36" s="62" t="s">
        <v>108</v>
      </c>
      <c r="C36" s="59"/>
      <c r="D36" s="60"/>
      <c r="E36" s="46"/>
      <c r="F36" s="46"/>
      <c r="G36" s="46"/>
      <c r="H36" s="46"/>
      <c r="I36" s="46"/>
      <c r="J36" s="46"/>
      <c r="K36" s="46"/>
      <c r="L36" s="46"/>
      <c r="M36" s="46"/>
      <c r="N36" s="46"/>
      <c r="O36" s="46"/>
      <c r="P36" s="46"/>
      <c r="Q36" s="46"/>
      <c r="R36" s="46"/>
    </row>
    <row r="37" spans="1:18" ht="28.8" x14ac:dyDescent="0.3">
      <c r="A37" s="46"/>
      <c r="B37" s="62" t="s">
        <v>122</v>
      </c>
      <c r="C37" s="59"/>
      <c r="D37" s="60"/>
      <c r="E37" s="46"/>
      <c r="F37" s="46"/>
      <c r="G37" s="46"/>
      <c r="H37" s="46"/>
      <c r="I37" s="46"/>
      <c r="J37" s="46"/>
      <c r="K37" s="46"/>
      <c r="L37" s="46"/>
      <c r="M37" s="46"/>
      <c r="N37" s="46"/>
      <c r="O37" s="46"/>
      <c r="P37" s="46"/>
      <c r="Q37" s="46"/>
      <c r="R37" s="46"/>
    </row>
    <row r="38" spans="1:18" x14ac:dyDescent="0.3">
      <c r="A38" s="46"/>
      <c r="B38" s="62"/>
      <c r="C38" s="59"/>
      <c r="D38" s="60"/>
      <c r="E38" s="46"/>
      <c r="F38" s="46"/>
      <c r="G38" s="46"/>
      <c r="H38" s="46"/>
      <c r="I38" s="46"/>
      <c r="J38" s="46"/>
      <c r="K38" s="46"/>
      <c r="L38" s="46"/>
      <c r="M38" s="46"/>
      <c r="N38" s="46"/>
      <c r="O38" s="46"/>
      <c r="P38" s="46"/>
      <c r="Q38" s="46"/>
      <c r="R38" s="46"/>
    </row>
    <row r="39" spans="1:18" ht="28.8" x14ac:dyDescent="0.3">
      <c r="A39" s="46"/>
      <c r="B39" s="62" t="s">
        <v>179</v>
      </c>
      <c r="C39" s="59"/>
      <c r="D39" s="60"/>
      <c r="E39" s="46"/>
      <c r="F39" s="46"/>
      <c r="G39" s="46"/>
      <c r="H39" s="46"/>
      <c r="I39" s="46"/>
      <c r="J39" s="46"/>
      <c r="K39" s="46"/>
      <c r="L39" s="46"/>
      <c r="M39" s="46"/>
      <c r="N39" s="46"/>
      <c r="O39" s="46"/>
      <c r="P39" s="46"/>
      <c r="Q39" s="46"/>
      <c r="R39" s="46"/>
    </row>
    <row r="40" spans="1:18" x14ac:dyDescent="0.3">
      <c r="A40" s="46"/>
      <c r="B40" s="63"/>
      <c r="C40" s="59"/>
      <c r="D40" s="60"/>
      <c r="E40" s="46"/>
      <c r="F40" s="46"/>
      <c r="G40" s="46"/>
      <c r="H40" s="46"/>
      <c r="I40" s="46"/>
      <c r="J40" s="46"/>
      <c r="K40" s="46"/>
      <c r="L40" s="46"/>
      <c r="M40" s="46"/>
      <c r="N40" s="46"/>
      <c r="O40" s="46"/>
      <c r="P40" s="46"/>
      <c r="Q40" s="46"/>
      <c r="R40" s="46"/>
    </row>
    <row r="41" spans="1:18" x14ac:dyDescent="0.3">
      <c r="A41" s="46"/>
      <c r="B41" s="63"/>
      <c r="C41" s="59"/>
      <c r="D41" s="60"/>
      <c r="E41" s="46"/>
      <c r="F41" s="46"/>
      <c r="G41" s="46"/>
      <c r="H41" s="46"/>
      <c r="I41" s="46"/>
      <c r="J41" s="46"/>
      <c r="K41" s="46"/>
      <c r="L41" s="46"/>
      <c r="M41" s="46"/>
      <c r="N41" s="46"/>
      <c r="O41" s="46"/>
      <c r="P41" s="46"/>
      <c r="Q41" s="46"/>
      <c r="R41" s="46"/>
    </row>
    <row r="42" spans="1:18" x14ac:dyDescent="0.3">
      <c r="A42" s="46"/>
      <c r="B42" s="63"/>
      <c r="C42" s="59"/>
      <c r="D42" s="60"/>
      <c r="E42" s="46"/>
      <c r="F42" s="46"/>
      <c r="G42" s="46"/>
      <c r="H42" s="46"/>
      <c r="I42" s="46"/>
      <c r="J42" s="46"/>
      <c r="K42" s="46"/>
      <c r="L42" s="46"/>
      <c r="M42" s="46"/>
      <c r="N42" s="46"/>
      <c r="O42" s="46"/>
      <c r="P42" s="46"/>
      <c r="Q42" s="46"/>
      <c r="R42" s="46"/>
    </row>
    <row r="43" spans="1:18" x14ac:dyDescent="0.3">
      <c r="A43" s="46"/>
      <c r="B43" s="63"/>
      <c r="C43" s="59"/>
      <c r="D43" s="60"/>
      <c r="E43" s="46"/>
      <c r="F43" s="46"/>
      <c r="G43" s="46"/>
      <c r="H43" s="46"/>
      <c r="I43" s="46"/>
      <c r="J43" s="46"/>
      <c r="K43" s="46"/>
      <c r="L43" s="46"/>
      <c r="M43" s="46"/>
      <c r="N43" s="46"/>
      <c r="O43" s="46"/>
      <c r="P43" s="46"/>
      <c r="Q43" s="46"/>
      <c r="R43" s="46"/>
    </row>
    <row r="44" spans="1:18" x14ac:dyDescent="0.3">
      <c r="A44" s="46"/>
      <c r="B44" s="63"/>
      <c r="C44" s="59"/>
      <c r="D44" s="60"/>
      <c r="E44" s="46"/>
      <c r="F44" s="46"/>
      <c r="G44" s="46"/>
      <c r="H44" s="46"/>
      <c r="I44" s="46"/>
      <c r="J44" s="46"/>
      <c r="K44" s="46"/>
      <c r="L44" s="46"/>
      <c r="M44" s="46"/>
      <c r="N44" s="46"/>
      <c r="O44" s="46"/>
      <c r="P44" s="46"/>
      <c r="Q44" s="46"/>
      <c r="R44" s="46"/>
    </row>
    <row r="45" spans="1:18" x14ac:dyDescent="0.3">
      <c r="A45" s="46"/>
      <c r="B45" s="63"/>
      <c r="C45" s="59"/>
      <c r="D45" s="60"/>
      <c r="E45" s="46"/>
      <c r="F45" s="46"/>
      <c r="G45" s="46"/>
      <c r="H45" s="46"/>
      <c r="I45" s="46"/>
      <c r="J45" s="46"/>
      <c r="K45" s="46"/>
      <c r="L45" s="46"/>
      <c r="M45" s="46"/>
      <c r="N45" s="46"/>
      <c r="O45" s="46"/>
      <c r="P45" s="46"/>
      <c r="Q45" s="46"/>
      <c r="R45" s="46"/>
    </row>
    <row r="46" spans="1:18" x14ac:dyDescent="0.3">
      <c r="A46" s="46"/>
      <c r="B46" s="63"/>
      <c r="C46" s="59"/>
      <c r="D46" s="60"/>
      <c r="E46" s="46"/>
      <c r="F46" s="46"/>
      <c r="G46" s="46"/>
      <c r="H46" s="46"/>
      <c r="I46" s="46"/>
      <c r="J46" s="46"/>
      <c r="K46" s="46"/>
      <c r="L46" s="46"/>
      <c r="M46" s="46"/>
      <c r="N46" s="46"/>
      <c r="O46" s="46"/>
      <c r="P46" s="46"/>
      <c r="Q46" s="46"/>
      <c r="R46" s="46"/>
    </row>
    <row r="47" spans="1:18" x14ac:dyDescent="0.3">
      <c r="A47" s="46"/>
      <c r="B47" s="63"/>
      <c r="C47" s="59"/>
      <c r="D47" s="60"/>
      <c r="E47" s="46"/>
      <c r="F47" s="46"/>
      <c r="G47" s="46"/>
      <c r="H47" s="46"/>
      <c r="I47" s="46"/>
      <c r="J47" s="46"/>
      <c r="K47" s="46"/>
      <c r="L47" s="46"/>
      <c r="M47" s="46"/>
      <c r="N47" s="46"/>
      <c r="O47" s="46"/>
      <c r="P47" s="46"/>
      <c r="Q47" s="46"/>
      <c r="R47" s="46"/>
    </row>
    <row r="48" spans="1:18" x14ac:dyDescent="0.3">
      <c r="A48" s="46"/>
      <c r="B48" s="63"/>
      <c r="C48" s="59"/>
      <c r="D48" s="60"/>
      <c r="E48" s="46"/>
      <c r="F48" s="46"/>
      <c r="G48" s="46"/>
      <c r="H48" s="46"/>
      <c r="I48" s="46"/>
      <c r="J48" s="46"/>
      <c r="K48" s="46"/>
      <c r="L48" s="46"/>
      <c r="M48" s="46"/>
      <c r="N48" s="46"/>
      <c r="O48" s="46"/>
      <c r="P48" s="46"/>
      <c r="Q48" s="46"/>
      <c r="R48" s="46"/>
    </row>
    <row r="49" spans="1:18" x14ac:dyDescent="0.3">
      <c r="A49" s="46"/>
      <c r="B49" s="63"/>
      <c r="C49" s="59"/>
      <c r="D49" s="60"/>
      <c r="E49" s="46"/>
      <c r="F49" s="46"/>
      <c r="G49" s="46"/>
      <c r="H49" s="46"/>
      <c r="I49" s="46"/>
      <c r="J49" s="46"/>
      <c r="K49" s="46"/>
      <c r="L49" s="46"/>
      <c r="M49" s="46"/>
      <c r="N49" s="46"/>
      <c r="O49" s="46"/>
      <c r="P49" s="46"/>
      <c r="Q49" s="46"/>
      <c r="R49" s="46"/>
    </row>
    <row r="50" spans="1:18" x14ac:dyDescent="0.3">
      <c r="A50" s="46"/>
      <c r="B50" s="63"/>
      <c r="C50" s="59"/>
      <c r="D50" s="60"/>
      <c r="E50" s="46"/>
      <c r="F50" s="46"/>
      <c r="G50" s="46"/>
      <c r="H50" s="46"/>
      <c r="I50" s="46"/>
      <c r="J50" s="46"/>
      <c r="K50" s="46"/>
      <c r="L50" s="46"/>
      <c r="M50" s="46"/>
      <c r="N50" s="46"/>
      <c r="O50" s="46"/>
      <c r="P50" s="46"/>
      <c r="Q50" s="46"/>
      <c r="R50" s="46"/>
    </row>
    <row r="51" spans="1:18" x14ac:dyDescent="0.3">
      <c r="A51" s="46"/>
      <c r="B51" s="63"/>
      <c r="C51" s="59"/>
      <c r="D51" s="60"/>
      <c r="E51" s="46"/>
      <c r="F51" s="46"/>
      <c r="G51" s="46"/>
      <c r="H51" s="46"/>
      <c r="I51" s="46"/>
      <c r="J51" s="46"/>
      <c r="K51" s="46"/>
      <c r="L51" s="46"/>
      <c r="M51" s="46"/>
      <c r="N51" s="46"/>
      <c r="O51" s="46"/>
      <c r="P51" s="46"/>
      <c r="Q51" s="46"/>
      <c r="R51" s="46"/>
    </row>
    <row r="52" spans="1:18" x14ac:dyDescent="0.3">
      <c r="A52" s="46"/>
      <c r="B52" s="63"/>
      <c r="C52" s="59"/>
      <c r="D52" s="60"/>
      <c r="E52" s="46"/>
      <c r="F52" s="46"/>
      <c r="G52" s="46"/>
      <c r="H52" s="46"/>
      <c r="I52" s="46"/>
      <c r="J52" s="46"/>
      <c r="K52" s="46"/>
      <c r="L52" s="46"/>
      <c r="M52" s="46"/>
      <c r="N52" s="46"/>
      <c r="O52" s="46"/>
      <c r="P52" s="46"/>
      <c r="Q52" s="46"/>
      <c r="R52" s="46"/>
    </row>
    <row r="53" spans="1:18" x14ac:dyDescent="0.3">
      <c r="A53" s="46"/>
      <c r="B53" s="63"/>
      <c r="C53" s="59"/>
      <c r="D53" s="60"/>
      <c r="E53" s="46"/>
      <c r="F53" s="46"/>
      <c r="G53" s="46"/>
      <c r="H53" s="46"/>
      <c r="I53" s="46"/>
      <c r="J53" s="46"/>
      <c r="K53" s="46"/>
      <c r="L53" s="46"/>
      <c r="M53" s="46"/>
      <c r="N53" s="46"/>
      <c r="O53" s="46"/>
      <c r="P53" s="46"/>
      <c r="Q53" s="46"/>
      <c r="R53" s="46"/>
    </row>
    <row r="54" spans="1:18" x14ac:dyDescent="0.3">
      <c r="A54" s="46"/>
      <c r="B54" s="63"/>
      <c r="C54" s="59"/>
      <c r="D54" s="60"/>
      <c r="E54" s="46"/>
      <c r="F54" s="46"/>
      <c r="G54" s="46"/>
      <c r="H54" s="46"/>
      <c r="I54" s="46"/>
      <c r="J54" s="46"/>
      <c r="K54" s="46"/>
      <c r="L54" s="46"/>
      <c r="M54" s="46"/>
      <c r="N54" s="46"/>
      <c r="O54" s="46"/>
      <c r="P54" s="46"/>
      <c r="Q54" s="46"/>
      <c r="R54" s="46"/>
    </row>
    <row r="55" spans="1:18" x14ac:dyDescent="0.3">
      <c r="A55" s="46"/>
      <c r="B55" s="64"/>
      <c r="C55" s="65"/>
      <c r="D55" s="66"/>
      <c r="E55" s="46"/>
      <c r="F55" s="46"/>
      <c r="G55" s="46"/>
      <c r="H55" s="46"/>
      <c r="I55" s="46"/>
      <c r="J55" s="46"/>
      <c r="K55" s="46"/>
      <c r="L55" s="46"/>
      <c r="M55" s="46"/>
      <c r="N55" s="46"/>
      <c r="O55" s="46"/>
      <c r="P55" s="46"/>
      <c r="Q55" s="46"/>
      <c r="R55" s="46"/>
    </row>
  </sheetData>
  <pageMargins left="0.7" right="0.7" top="0.75" bottom="0.75" header="0.3" footer="0.3"/>
  <pageSetup paperSize="9" orientation="portrait" horizontalDpi="300" verticalDpi="300"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1F37DE3-6C0A-41BD-BDF5-3F64E9D7FC4E}">
  <sheetPr>
    <tabColor theme="9"/>
  </sheetPr>
  <dimension ref="A1:N16"/>
  <sheetViews>
    <sheetView workbookViewId="0">
      <selection activeCell="C24" sqref="C24"/>
    </sheetView>
  </sheetViews>
  <sheetFormatPr defaultRowHeight="14.4" x14ac:dyDescent="0.3"/>
  <cols>
    <col min="1" max="1" width="10.109375" customWidth="1"/>
    <col min="2" max="2" width="19.6640625" customWidth="1"/>
    <col min="3" max="3" width="59.109375" customWidth="1"/>
    <col min="4" max="4" width="25.6640625" customWidth="1"/>
    <col min="5" max="5" width="20.44140625" customWidth="1"/>
    <col min="6" max="6" width="19" customWidth="1"/>
    <col min="7" max="7" width="18" customWidth="1"/>
    <col min="13" max="13" width="45.44140625" customWidth="1"/>
  </cols>
  <sheetData>
    <row r="1" spans="1:14" ht="42" x14ac:dyDescent="0.3">
      <c r="A1" s="1"/>
      <c r="B1" s="52" t="s">
        <v>195</v>
      </c>
    </row>
    <row r="2" spans="1:14" x14ac:dyDescent="0.3">
      <c r="C2" t="s">
        <v>6</v>
      </c>
      <c r="E2">
        <v>6</v>
      </c>
      <c r="F2">
        <v>3</v>
      </c>
      <c r="G2">
        <v>2</v>
      </c>
    </row>
    <row r="3" spans="1:14" x14ac:dyDescent="0.3">
      <c r="B3" t="s">
        <v>198</v>
      </c>
    </row>
    <row r="5" spans="1:14" ht="28.8" x14ac:dyDescent="0.3">
      <c r="C5" s="15" t="s">
        <v>30</v>
      </c>
      <c r="D5" s="21" t="s">
        <v>27</v>
      </c>
      <c r="E5" s="39" t="s">
        <v>7</v>
      </c>
      <c r="F5" s="40" t="s">
        <v>119</v>
      </c>
      <c r="G5" s="41" t="s">
        <v>8</v>
      </c>
      <c r="H5" s="15" t="s">
        <v>9</v>
      </c>
      <c r="M5" t="s">
        <v>144</v>
      </c>
    </row>
    <row r="6" spans="1:14" x14ac:dyDescent="0.3">
      <c r="C6" s="30" t="str" cm="1">
        <f t="array" ref="C6:C10">Idealistaus[Ratkaisuidea]</f>
        <v>Ratkaisuidea A</v>
      </c>
      <c r="D6" s="30">
        <f>IF(Resurssit[[#This Row],[Summa]]&gt;0,1,0)</f>
        <v>1</v>
      </c>
      <c r="E6" s="27">
        <f>Ilmastovaikutukset[[#This Row],[Summa]]</f>
        <v>34</v>
      </c>
      <c r="F6" s="28">
        <f>Perusteet[[#This Row],[Summa]]</f>
        <v>32</v>
      </c>
      <c r="G6" s="29">
        <f>Liiketalous[[#This Row],[Summa]]</f>
        <v>36</v>
      </c>
      <c r="H6">
        <f t="shared" ref="H6:H9" si="0">(E6*$E$2+F6*$F$2+G6*$G$2)*D6</f>
        <v>372</v>
      </c>
      <c r="M6" s="47" t="s">
        <v>111</v>
      </c>
      <c r="N6" s="47" t="s">
        <v>9</v>
      </c>
    </row>
    <row r="7" spans="1:14" x14ac:dyDescent="0.3">
      <c r="C7" t="str">
        <v>Ratkaisuidea B</v>
      </c>
      <c r="D7" s="30">
        <f>IF(Resurssit[[#This Row],[Summa]]&gt;0,1,0)</f>
        <v>1</v>
      </c>
      <c r="E7" s="27">
        <f>Ilmastovaikutukset[[#This Row],[Summa]]</f>
        <v>26</v>
      </c>
      <c r="F7" s="28">
        <f>Perusteet[[#This Row],[Summa]]</f>
        <v>32</v>
      </c>
      <c r="G7" s="29">
        <f>Liiketalous[[#This Row],[Summa]]</f>
        <v>58</v>
      </c>
      <c r="H7">
        <f t="shared" si="0"/>
        <v>368</v>
      </c>
      <c r="L7">
        <v>1</v>
      </c>
      <c r="M7" s="48" t="str" cm="1">
        <f t="array" ref="M7">INDEX($C$6:$C$9,MATCH(1,INDEX(($H$6:$H$9=LARGE($H$6:$H$9,ROWS(M$6:M6)))*(COUNTIF(M$6:M6,$C$6:$C$9)=0),),0))</f>
        <v>Ratkaisuidea C</v>
      </c>
      <c r="N7" s="48">
        <f>LARGE($H$6:$H$9,ROWS(M$6:M6))</f>
        <v>403</v>
      </c>
    </row>
    <row r="8" spans="1:14" x14ac:dyDescent="0.3">
      <c r="C8" t="str">
        <v>Ratkaisuidea C</v>
      </c>
      <c r="D8" s="30">
        <f>IF(Resurssit[[#This Row],[Summa]]&gt;0,1,0)</f>
        <v>1</v>
      </c>
      <c r="E8" s="27">
        <f>Ilmastovaikutukset[[#This Row],[Summa]]</f>
        <v>35</v>
      </c>
      <c r="F8" s="28">
        <f>Perusteet[[#This Row],[Summa]]</f>
        <v>33</v>
      </c>
      <c r="G8" s="29">
        <f>Liiketalous[[#This Row],[Summa]]</f>
        <v>47</v>
      </c>
      <c r="H8">
        <f t="shared" si="0"/>
        <v>403</v>
      </c>
      <c r="L8">
        <v>2</v>
      </c>
      <c r="M8" s="48" t="str" cm="1">
        <f t="array" ref="M8">INDEX($C$6:$C$9,MATCH(1,INDEX(($H$6:$H$9=LARGE($H$6:$H$9,ROWS(M$6:M7)))*(COUNTIF(M$6:M7,$C$6:$C$9)=0),),0))</f>
        <v>Ratkaisuidea A</v>
      </c>
      <c r="N8" s="48">
        <f>LARGE($H$6:$H$9,ROWS(M$6:M7))</f>
        <v>372</v>
      </c>
    </row>
    <row r="9" spans="1:14" x14ac:dyDescent="0.3">
      <c r="C9" t="str">
        <v>Ratkaisuidea D</v>
      </c>
      <c r="D9" s="30">
        <f>IF(Resurssit[[#This Row],[Summa]]&gt;0,1,0)</f>
        <v>1</v>
      </c>
      <c r="E9" s="27">
        <f>Ilmastovaikutukset[[#This Row],[Summa]]</f>
        <v>13</v>
      </c>
      <c r="F9" s="28">
        <f>Perusteet[[#This Row],[Summa]]</f>
        <v>38</v>
      </c>
      <c r="G9" s="29">
        <f>Liiketalous[[#This Row],[Summa]]</f>
        <v>43</v>
      </c>
      <c r="H9">
        <f t="shared" si="0"/>
        <v>278</v>
      </c>
      <c r="L9">
        <v>3</v>
      </c>
      <c r="M9" s="48" t="str" cm="1">
        <f t="array" ref="M9">INDEX($C$6:$C$9,MATCH(1,INDEX(($H$6:$H$9=LARGE($H$6:$H$9,ROWS(M$6:M8)))*(COUNTIF(M$6:M8,$C$6:$C$9)=0),),0))</f>
        <v>Ratkaisuidea B</v>
      </c>
      <c r="N9" s="48">
        <f>LARGE($H$6:$H$9,ROWS(M$6:M8))</f>
        <v>368</v>
      </c>
    </row>
    <row r="10" spans="1:14" x14ac:dyDescent="0.3">
      <c r="C10" t="str">
        <v>Ratkaisuidea E</v>
      </c>
      <c r="D10" s="30">
        <f>IF(Resurssit[[#This Row],[Summa]]&gt;0,1,0)</f>
        <v>1</v>
      </c>
      <c r="E10" s="27">
        <f>Ilmastovaikutukset[[#This Row],[Summa]]</f>
        <v>13</v>
      </c>
      <c r="F10" s="28">
        <f>Perusteet[[#This Row],[Summa]]</f>
        <v>38</v>
      </c>
      <c r="G10" s="29">
        <f>Liiketalous[[#This Row],[Summa]]</f>
        <v>43</v>
      </c>
      <c r="H10">
        <f t="shared" ref="H10" si="1">(E10*$E$2+F10*$F$2+G10*$G$2)*D10</f>
        <v>278</v>
      </c>
      <c r="L10">
        <v>4</v>
      </c>
      <c r="M10" s="48" t="str" cm="1">
        <f t="array" ref="M10">INDEX($C$6:$C$9,MATCH(1,INDEX(($H$6:$H$9=LARGE($H$6:$H$9,ROWS(M$6:M9)))*(COUNTIF(M$6:M9,$C$6:$C$9)=0),),0))</f>
        <v>Ratkaisuidea D</v>
      </c>
      <c r="N10" s="48">
        <f>LARGE($H$6:$H$9,ROWS(M$6:M9))</f>
        <v>278</v>
      </c>
    </row>
    <row r="11" spans="1:14" x14ac:dyDescent="0.3">
      <c r="L11">
        <v>5</v>
      </c>
      <c r="M11" s="48" t="e" cm="1">
        <f t="array" ref="M11">INDEX($C$6:$C$9,MATCH(1,INDEX(($H$6:$H$9=LARGE($H$6:$H$9,ROWS(M$6:M10)))*(COUNTIF(M$6:M10,$C$6:$C$9)=0),),0))</f>
        <v>#N/A</v>
      </c>
      <c r="N11" s="48" t="e">
        <f>LARGE($H$6:$H$9,ROWS(M$6:M10))</f>
        <v>#NUM!</v>
      </c>
    </row>
    <row r="12" spans="1:14" x14ac:dyDescent="0.3">
      <c r="L12">
        <v>6</v>
      </c>
      <c r="M12" s="48" t="e" cm="1">
        <f t="array" ref="M12">INDEX($C$6:$C$9,MATCH(1,INDEX(($H$6:$H$9=LARGE($H$6:$H$9,ROWS(M$6:M11)))*(COUNTIF(M$6:M11,$C$6:$C$9)=0),),0))</f>
        <v>#N/A</v>
      </c>
      <c r="N12" s="48" t="e">
        <f>LARGE($H$6:$H$9,ROWS(M$6:M11))</f>
        <v>#NUM!</v>
      </c>
    </row>
    <row r="13" spans="1:14" x14ac:dyDescent="0.3">
      <c r="L13">
        <v>7</v>
      </c>
      <c r="M13" s="48" t="e" cm="1">
        <f t="array" ref="M13">INDEX($C$6:$C$9,MATCH(1,INDEX(($H$6:$H$9=LARGE($H$6:$H$9,ROWS(M$6:M12)))*(COUNTIF(M$6:M12,$C$6:$C$9)=0),),0))</f>
        <v>#N/A</v>
      </c>
      <c r="N13" s="48" t="e">
        <f>LARGE($H$6:$H$9,ROWS(M$6:M12))</f>
        <v>#NUM!</v>
      </c>
    </row>
    <row r="14" spans="1:14" x14ac:dyDescent="0.3">
      <c r="L14">
        <v>8</v>
      </c>
      <c r="M14" s="48" t="e" cm="1">
        <f t="array" ref="M14">INDEX($C$6:$C$9,MATCH(1,INDEX(($H$6:$H$9=LARGE($H$6:$H$9,ROWS(M$6:M13)))*(COUNTIF(M$6:M13,$C$6:$C$9)=0),),0))</f>
        <v>#N/A</v>
      </c>
      <c r="N14" s="48" t="e">
        <f>LARGE($H$6:$H$9,ROWS(M$6:M13))</f>
        <v>#NUM!</v>
      </c>
    </row>
    <row r="15" spans="1:14" x14ac:dyDescent="0.3">
      <c r="L15">
        <v>9</v>
      </c>
      <c r="M15" s="48" t="e" cm="1">
        <f t="array" ref="M15">INDEX($C$6:$C$9,MATCH(1,INDEX(($H$6:$H$9=LARGE($H$6:$H$9,ROWS(M$6:M14)))*(COUNTIF(M$6:M14,$C$6:$C$9)=0),),0))</f>
        <v>#N/A</v>
      </c>
      <c r="N15" s="48" t="e">
        <f>LARGE($H$6:$H$9,ROWS(M$6:M14))</f>
        <v>#NUM!</v>
      </c>
    </row>
    <row r="16" spans="1:14" x14ac:dyDescent="0.3">
      <c r="L16">
        <v>10</v>
      </c>
      <c r="M16" s="48" t="e" cm="1">
        <f t="array" ref="M16">INDEX($C$6:$C$9,MATCH(1,INDEX(($H$6:$H$9=LARGE($H$6:$H$9,ROWS(M$6:M15)))*(COUNTIF(M$6:M15,$C$6:$C$9)=0),),0))</f>
        <v>#N/A</v>
      </c>
      <c r="N16" s="48" t="e">
        <f>LARGE($H$6:$H$9,ROWS(M$6:M15))</f>
        <v>#NUM!</v>
      </c>
    </row>
  </sheetData>
  <pageMargins left="0.7" right="0.7" top="0.75" bottom="0.75" header="0.3" footer="0.3"/>
  <pageSetup paperSize="9" orientation="portrait" horizontalDpi="300" verticalDpi="300"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F839275-A680-4011-9AAC-5BD636B26820}">
  <sheetPr>
    <tabColor theme="9" tint="-0.249977111117893"/>
  </sheetPr>
  <dimension ref="C1:I10"/>
  <sheetViews>
    <sheetView topLeftCell="C1" workbookViewId="0">
      <selection activeCell="D6" sqref="D6"/>
    </sheetView>
  </sheetViews>
  <sheetFormatPr defaultRowHeight="14.4" x14ac:dyDescent="0.3"/>
  <cols>
    <col min="3" max="3" width="55.5546875" customWidth="1"/>
    <col min="4" max="4" width="31.88671875" customWidth="1"/>
    <col min="5" max="5" width="30.109375" customWidth="1"/>
    <col min="6" max="6" width="24" customWidth="1"/>
    <col min="7" max="7" width="19.88671875" customWidth="1"/>
    <col min="8" max="8" width="34.33203125" customWidth="1"/>
    <col min="9" max="9" width="9.33203125" customWidth="1"/>
  </cols>
  <sheetData>
    <row r="1" spans="3:9" x14ac:dyDescent="0.3">
      <c r="C1" t="s">
        <v>145</v>
      </c>
    </row>
    <row r="2" spans="3:9" x14ac:dyDescent="0.3">
      <c r="C2" t="s">
        <v>6</v>
      </c>
      <c r="D2">
        <v>1</v>
      </c>
      <c r="E2">
        <v>1</v>
      </c>
      <c r="F2">
        <v>1</v>
      </c>
      <c r="G2">
        <v>1</v>
      </c>
      <c r="H2">
        <v>1</v>
      </c>
      <c r="I2">
        <f>SUM(D2:H2)</f>
        <v>5</v>
      </c>
    </row>
    <row r="3" spans="3:9" x14ac:dyDescent="0.3">
      <c r="C3" t="s">
        <v>212</v>
      </c>
    </row>
    <row r="5" spans="3:9" x14ac:dyDescent="0.3">
      <c r="C5" s="19" t="s">
        <v>30</v>
      </c>
      <c r="D5" s="42" t="s">
        <v>11</v>
      </c>
      <c r="E5" s="42" t="s">
        <v>12</v>
      </c>
      <c r="F5" s="42" t="s">
        <v>13</v>
      </c>
      <c r="G5" s="42" t="s">
        <v>14</v>
      </c>
      <c r="H5" s="42" t="s">
        <v>15</v>
      </c>
      <c r="I5" s="42" t="s">
        <v>9</v>
      </c>
    </row>
    <row r="6" spans="3:9" x14ac:dyDescent="0.3">
      <c r="C6" t="str">
        <f>Idealistaus[[#This Row],[Ratkaisuidea]]</f>
        <v>Ratkaisuidea A</v>
      </c>
      <c r="D6">
        <v>4</v>
      </c>
      <c r="E6">
        <v>4</v>
      </c>
      <c r="F6">
        <v>3</v>
      </c>
      <c r="G6">
        <v>5</v>
      </c>
      <c r="H6">
        <v>4</v>
      </c>
      <c r="I6">
        <f t="shared" ref="I6:I10" si="0">IF(AND(D6&gt;1,E6&gt;1,F6&gt;1,G6&gt;1,H6&gt;1),D6*$D$2+E6*$E$2+F6*$F$2+G6*$G$2+H6*$H$2,0)</f>
        <v>20</v>
      </c>
    </row>
    <row r="7" spans="3:9" x14ac:dyDescent="0.3">
      <c r="C7" t="str">
        <f>Idealistaus[[#This Row],[Ratkaisuidea]]</f>
        <v>Ratkaisuidea B</v>
      </c>
      <c r="D7">
        <v>2</v>
      </c>
      <c r="E7">
        <v>4</v>
      </c>
      <c r="F7">
        <v>3</v>
      </c>
      <c r="G7">
        <v>4</v>
      </c>
      <c r="H7">
        <v>4</v>
      </c>
      <c r="I7">
        <f t="shared" si="0"/>
        <v>17</v>
      </c>
    </row>
    <row r="8" spans="3:9" x14ac:dyDescent="0.3">
      <c r="C8" t="str">
        <f>Idealistaus[[#This Row],[Ratkaisuidea]]</f>
        <v>Ratkaisuidea C</v>
      </c>
      <c r="D8">
        <v>3</v>
      </c>
      <c r="E8">
        <v>4</v>
      </c>
      <c r="F8">
        <v>3</v>
      </c>
      <c r="G8">
        <v>3</v>
      </c>
      <c r="H8">
        <v>4</v>
      </c>
      <c r="I8">
        <f t="shared" si="0"/>
        <v>17</v>
      </c>
    </row>
    <row r="9" spans="3:9" x14ac:dyDescent="0.3">
      <c r="C9" t="str">
        <f>Idealistaus[[#This Row],[Ratkaisuidea]]</f>
        <v>Ratkaisuidea D</v>
      </c>
      <c r="D9">
        <v>3</v>
      </c>
      <c r="E9">
        <v>3</v>
      </c>
      <c r="F9">
        <v>3</v>
      </c>
      <c r="G9">
        <v>3</v>
      </c>
      <c r="H9">
        <v>4</v>
      </c>
      <c r="I9">
        <f t="shared" si="0"/>
        <v>16</v>
      </c>
    </row>
    <row r="10" spans="3:9" x14ac:dyDescent="0.3">
      <c r="C10" t="str">
        <f>Idealistaus[[#This Row],[Ratkaisuidea]]</f>
        <v>Ratkaisuidea E</v>
      </c>
      <c r="D10">
        <v>3</v>
      </c>
      <c r="E10">
        <v>3</v>
      </c>
      <c r="F10">
        <v>4</v>
      </c>
      <c r="G10">
        <v>3</v>
      </c>
      <c r="H10">
        <v>4</v>
      </c>
      <c r="I10">
        <f t="shared" si="0"/>
        <v>17</v>
      </c>
    </row>
  </sheetData>
  <pageMargins left="0.7" right="0.7" top="0.75" bottom="0.75" header="0.3" footer="0.3"/>
  <pageSetup paperSize="9" orientation="portrait" horizontalDpi="300" verticalDpi="300" r:id="rId1"/>
  <tableParts count="1">
    <tablePart r:id="rId2"/>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06ACC62-EFBC-4D9F-A50C-8FB875FEE300}">
  <sheetPr>
    <tabColor theme="9" tint="0.39997558519241921"/>
  </sheetPr>
  <dimension ref="B1:J10"/>
  <sheetViews>
    <sheetView workbookViewId="0">
      <selection activeCell="B1" sqref="B1"/>
    </sheetView>
  </sheetViews>
  <sheetFormatPr defaultRowHeight="14.4" x14ac:dyDescent="0.3"/>
  <cols>
    <col min="2" max="2" width="55.6640625" customWidth="1"/>
    <col min="3" max="3" width="26.109375" customWidth="1"/>
    <col min="4" max="4" width="26.6640625" customWidth="1"/>
    <col min="5" max="6" width="31.6640625" customWidth="1"/>
    <col min="7" max="7" width="17.44140625" customWidth="1"/>
    <col min="8" max="8" width="22.33203125" customWidth="1"/>
    <col min="9" max="9" width="25" customWidth="1"/>
    <col min="10" max="10" width="10.33203125" customWidth="1"/>
  </cols>
  <sheetData>
    <row r="1" spans="2:10" x14ac:dyDescent="0.3">
      <c r="B1" t="s">
        <v>145</v>
      </c>
    </row>
    <row r="2" spans="2:10" x14ac:dyDescent="0.3">
      <c r="B2" t="s">
        <v>6</v>
      </c>
      <c r="C2">
        <v>4</v>
      </c>
      <c r="D2">
        <v>2</v>
      </c>
      <c r="E2">
        <v>4</v>
      </c>
      <c r="F2">
        <v>2</v>
      </c>
      <c r="G2">
        <v>1</v>
      </c>
      <c r="H2">
        <v>3</v>
      </c>
      <c r="I2">
        <v>2</v>
      </c>
      <c r="J2">
        <f>SUM(C2:I2)</f>
        <v>18</v>
      </c>
    </row>
    <row r="3" spans="2:10" ht="15" thickBot="1" x14ac:dyDescent="0.35"/>
    <row r="4" spans="2:10" ht="28.2" x14ac:dyDescent="0.3">
      <c r="C4" s="12" t="s">
        <v>25</v>
      </c>
      <c r="D4" s="51"/>
      <c r="E4" s="51"/>
      <c r="F4" s="51"/>
      <c r="G4" s="14"/>
      <c r="H4" s="14"/>
      <c r="I4" s="14"/>
    </row>
    <row r="5" spans="2:10" ht="28.8" thickBot="1" x14ac:dyDescent="0.35">
      <c r="B5" s="19" t="s">
        <v>30</v>
      </c>
      <c r="C5" s="13" t="s">
        <v>115</v>
      </c>
      <c r="D5" s="13" t="s">
        <v>112</v>
      </c>
      <c r="E5" s="13" t="s">
        <v>113</v>
      </c>
      <c r="F5" s="13" t="s">
        <v>114</v>
      </c>
      <c r="G5" s="13" t="s">
        <v>26</v>
      </c>
      <c r="H5" s="13" t="s">
        <v>73</v>
      </c>
      <c r="I5" s="13" t="s">
        <v>4</v>
      </c>
      <c r="J5" s="35" t="s">
        <v>9</v>
      </c>
    </row>
    <row r="6" spans="2:10" x14ac:dyDescent="0.3">
      <c r="B6" s="20" t="str">
        <f>Idealistaus[[#This Row],[Ratkaisuidea]]</f>
        <v>Ratkaisuidea A</v>
      </c>
      <c r="C6">
        <v>0</v>
      </c>
      <c r="D6">
        <v>0</v>
      </c>
      <c r="E6">
        <v>1</v>
      </c>
      <c r="F6">
        <v>5</v>
      </c>
      <c r="G6">
        <v>4</v>
      </c>
      <c r="H6">
        <v>4</v>
      </c>
      <c r="I6">
        <v>3</v>
      </c>
      <c r="J6">
        <f t="shared" ref="J6:J9" si="0">C6*$C$2+D6*$D$2+E6*$E$2+F6*$F$2+G6*$G$2+H6*$H$2+I6*$I$2</f>
        <v>36</v>
      </c>
    </row>
    <row r="7" spans="2:10" x14ac:dyDescent="0.3">
      <c r="B7" s="20" t="str">
        <f>Idealistaus[[#This Row],[Ratkaisuidea]]</f>
        <v>Ratkaisuidea B</v>
      </c>
      <c r="C7">
        <v>3</v>
      </c>
      <c r="D7">
        <v>0</v>
      </c>
      <c r="E7">
        <v>4</v>
      </c>
      <c r="F7">
        <v>4</v>
      </c>
      <c r="G7">
        <v>3</v>
      </c>
      <c r="H7">
        <v>5</v>
      </c>
      <c r="I7">
        <v>2</v>
      </c>
      <c r="J7">
        <f t="shared" si="0"/>
        <v>58</v>
      </c>
    </row>
    <row r="8" spans="2:10" x14ac:dyDescent="0.3">
      <c r="B8" s="20" t="str">
        <f>Idealistaus[[#This Row],[Ratkaisuidea]]</f>
        <v>Ratkaisuidea C</v>
      </c>
      <c r="C8">
        <v>1</v>
      </c>
      <c r="D8">
        <v>0</v>
      </c>
      <c r="E8">
        <v>2</v>
      </c>
      <c r="F8">
        <v>4</v>
      </c>
      <c r="G8">
        <v>4</v>
      </c>
      <c r="H8">
        <v>5</v>
      </c>
      <c r="I8">
        <v>4</v>
      </c>
      <c r="J8">
        <f t="shared" si="0"/>
        <v>47</v>
      </c>
    </row>
    <row r="9" spans="2:10" x14ac:dyDescent="0.3">
      <c r="B9" s="20" t="str">
        <f>Idealistaus[[#This Row],[Ratkaisuidea]]</f>
        <v>Ratkaisuidea D</v>
      </c>
      <c r="C9">
        <v>4</v>
      </c>
      <c r="D9">
        <v>4</v>
      </c>
      <c r="E9">
        <v>1</v>
      </c>
      <c r="F9">
        <v>2</v>
      </c>
      <c r="G9">
        <v>3</v>
      </c>
      <c r="H9">
        <v>2</v>
      </c>
      <c r="I9">
        <v>1</v>
      </c>
      <c r="J9">
        <f t="shared" si="0"/>
        <v>43</v>
      </c>
    </row>
    <row r="10" spans="2:10" x14ac:dyDescent="0.3">
      <c r="B10" s="20" t="str">
        <f>Idealistaus[[#This Row],[Ratkaisuidea]]</f>
        <v>Ratkaisuidea E</v>
      </c>
      <c r="C10">
        <v>4</v>
      </c>
      <c r="D10">
        <v>4</v>
      </c>
      <c r="E10">
        <v>1</v>
      </c>
      <c r="F10">
        <v>2</v>
      </c>
      <c r="G10">
        <v>3</v>
      </c>
      <c r="H10">
        <v>2</v>
      </c>
      <c r="I10">
        <v>1</v>
      </c>
      <c r="J10" s="71">
        <f t="shared" ref="J10" si="1">C10*$C$2+D10*$D$2+E10*$E$2+F10*$F$2+G10*$G$2+H10*$H$2+I10*$I$2</f>
        <v>43</v>
      </c>
    </row>
  </sheetData>
  <pageMargins left="0.7" right="0.7" top="0.75" bottom="0.75" header="0.3" footer="0.3"/>
  <pageSetup paperSize="9" orientation="portrait" horizontalDpi="300" verticalDpi="300" r:id="rId1"/>
  <tableParts count="1">
    <tablePart r:id="rId2"/>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7B108F4-AB40-4ECF-91E9-65F1CDAA9455}">
  <sheetPr>
    <tabColor theme="9" tint="0.39997558519241921"/>
  </sheetPr>
  <dimension ref="B1:H10"/>
  <sheetViews>
    <sheetView workbookViewId="0">
      <selection activeCell="C2" sqref="C2"/>
    </sheetView>
  </sheetViews>
  <sheetFormatPr defaultRowHeight="14.4" x14ac:dyDescent="0.3"/>
  <cols>
    <col min="2" max="2" width="62.44140625" customWidth="1"/>
    <col min="3" max="3" width="34.5546875" customWidth="1"/>
    <col min="4" max="4" width="23.6640625" customWidth="1"/>
    <col min="5" max="5" width="49.6640625" customWidth="1"/>
    <col min="6" max="6" width="57.109375" customWidth="1"/>
    <col min="7" max="7" width="24.33203125" customWidth="1"/>
    <col min="8" max="8" width="10.33203125" customWidth="1"/>
  </cols>
  <sheetData>
    <row r="1" spans="2:8" x14ac:dyDescent="0.3">
      <c r="B1" t="s">
        <v>145</v>
      </c>
    </row>
    <row r="2" spans="2:8" x14ac:dyDescent="0.3">
      <c r="B2" s="19" t="s">
        <v>6</v>
      </c>
      <c r="C2">
        <v>6</v>
      </c>
      <c r="D2">
        <v>7</v>
      </c>
      <c r="E2">
        <v>2</v>
      </c>
      <c r="F2">
        <v>1</v>
      </c>
      <c r="G2">
        <v>1</v>
      </c>
      <c r="H2">
        <f>SUM(D2:G2)</f>
        <v>11</v>
      </c>
    </row>
    <row r="4" spans="2:8" x14ac:dyDescent="0.3">
      <c r="C4" s="2" t="s">
        <v>7</v>
      </c>
      <c r="D4" s="3"/>
      <c r="E4" s="6"/>
      <c r="F4" s="6"/>
      <c r="G4" s="24"/>
      <c r="H4" s="24"/>
    </row>
    <row r="5" spans="2:8" ht="28.8" thickBot="1" x14ac:dyDescent="0.35">
      <c r="B5" s="19" t="s">
        <v>30</v>
      </c>
      <c r="C5" s="4" t="s">
        <v>116</v>
      </c>
      <c r="D5" s="5" t="s">
        <v>117</v>
      </c>
      <c r="E5" s="7" t="s">
        <v>0</v>
      </c>
      <c r="F5" s="7" t="s">
        <v>24</v>
      </c>
      <c r="G5" s="25" t="s">
        <v>5</v>
      </c>
      <c r="H5" s="25" t="s">
        <v>9</v>
      </c>
    </row>
    <row r="6" spans="2:8" x14ac:dyDescent="0.3">
      <c r="B6" t="str">
        <f>Idealistaus[[#This Row],[Ratkaisuidea]]</f>
        <v>Ratkaisuidea A</v>
      </c>
      <c r="C6">
        <v>5</v>
      </c>
      <c r="D6">
        <v>0</v>
      </c>
      <c r="E6">
        <v>1</v>
      </c>
      <c r="F6">
        <v>2</v>
      </c>
      <c r="G6">
        <v>0</v>
      </c>
      <c r="H6">
        <f t="shared" ref="H6:H9" si="0">C6*$C$2+D6*$D$2+E6*$E$2+F6*$F$2+G6*$G$2</f>
        <v>34</v>
      </c>
    </row>
    <row r="7" spans="2:8" x14ac:dyDescent="0.3">
      <c r="B7" t="str">
        <f>Idealistaus[[#This Row],[Ratkaisuidea]]</f>
        <v>Ratkaisuidea B</v>
      </c>
      <c r="C7">
        <v>3</v>
      </c>
      <c r="D7">
        <v>0</v>
      </c>
      <c r="E7">
        <v>4</v>
      </c>
      <c r="F7">
        <v>0</v>
      </c>
      <c r="G7">
        <v>0</v>
      </c>
      <c r="H7">
        <f t="shared" si="0"/>
        <v>26</v>
      </c>
    </row>
    <row r="8" spans="2:8" x14ac:dyDescent="0.3">
      <c r="B8" t="str">
        <f>Idealistaus[[#This Row],[Ratkaisuidea]]</f>
        <v>Ratkaisuidea C</v>
      </c>
      <c r="C8">
        <v>0</v>
      </c>
      <c r="D8">
        <v>4</v>
      </c>
      <c r="E8">
        <v>0</v>
      </c>
      <c r="F8">
        <v>3</v>
      </c>
      <c r="G8">
        <v>4</v>
      </c>
      <c r="H8">
        <f t="shared" si="0"/>
        <v>35</v>
      </c>
    </row>
    <row r="9" spans="2:8" x14ac:dyDescent="0.3">
      <c r="B9" t="str">
        <f>Idealistaus[[#This Row],[Ratkaisuidea]]</f>
        <v>Ratkaisuidea D</v>
      </c>
      <c r="C9">
        <v>2</v>
      </c>
      <c r="D9">
        <v>0</v>
      </c>
      <c r="E9">
        <v>0</v>
      </c>
      <c r="F9">
        <v>1</v>
      </c>
      <c r="G9">
        <v>0</v>
      </c>
      <c r="H9">
        <f t="shared" si="0"/>
        <v>13</v>
      </c>
    </row>
    <row r="10" spans="2:8" x14ac:dyDescent="0.3">
      <c r="B10" s="71" t="str">
        <f>Idealistaus[[#This Row],[Ratkaisuidea]]</f>
        <v>Ratkaisuidea E</v>
      </c>
      <c r="C10">
        <v>2</v>
      </c>
      <c r="D10">
        <v>0</v>
      </c>
      <c r="E10">
        <v>0</v>
      </c>
      <c r="F10">
        <v>1</v>
      </c>
      <c r="G10">
        <v>0</v>
      </c>
      <c r="H10" s="71">
        <f t="shared" ref="H10" si="1">C10*$C$2+D10*$D$2+E10*$E$2+F10*$F$2+G10*$G$2</f>
        <v>13</v>
      </c>
    </row>
  </sheetData>
  <pageMargins left="0.7" right="0.7" top="0.75" bottom="0.75" header="0.3" footer="0.3"/>
  <tableParts count="1">
    <tablePart r:id="rId1"/>
  </tablePart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DFF5CB0-E2AE-4BFB-8909-C021815BA412}">
  <sheetPr>
    <tabColor theme="9" tint="0.39997558519241921"/>
  </sheetPr>
  <dimension ref="B1:H10"/>
  <sheetViews>
    <sheetView workbookViewId="0">
      <selection activeCell="B10" sqref="B10:H10"/>
    </sheetView>
  </sheetViews>
  <sheetFormatPr defaultRowHeight="14.4" x14ac:dyDescent="0.3"/>
  <cols>
    <col min="2" max="2" width="37.5546875" customWidth="1"/>
    <col min="3" max="3" width="25.88671875" customWidth="1"/>
    <col min="4" max="4" width="53.109375" customWidth="1"/>
    <col min="5" max="5" width="36.33203125" customWidth="1"/>
    <col min="6" max="6" width="49.6640625" customWidth="1"/>
    <col min="7" max="7" width="34" customWidth="1"/>
    <col min="8" max="8" width="15.5546875" customWidth="1"/>
  </cols>
  <sheetData>
    <row r="1" spans="2:8" x14ac:dyDescent="0.3">
      <c r="B1" t="s">
        <v>145</v>
      </c>
    </row>
    <row r="2" spans="2:8" x14ac:dyDescent="0.3">
      <c r="B2" t="s">
        <v>6</v>
      </c>
      <c r="C2">
        <v>4</v>
      </c>
      <c r="D2">
        <v>1</v>
      </c>
      <c r="E2">
        <v>1</v>
      </c>
      <c r="F2">
        <v>3</v>
      </c>
      <c r="G2">
        <v>1</v>
      </c>
      <c r="H2">
        <f>SUM(C2:G2)</f>
        <v>10</v>
      </c>
    </row>
    <row r="3" spans="2:8" ht="15" thickBot="1" x14ac:dyDescent="0.35"/>
    <row r="4" spans="2:8" x14ac:dyDescent="0.3">
      <c r="C4" s="8" t="s">
        <v>74</v>
      </c>
      <c r="D4" s="9"/>
      <c r="E4" s="9"/>
      <c r="F4" s="9"/>
      <c r="G4" s="9"/>
    </row>
    <row r="5" spans="2:8" ht="15" thickBot="1" x14ac:dyDescent="0.35">
      <c r="B5" s="19" t="s">
        <v>30</v>
      </c>
      <c r="C5" s="10" t="s">
        <v>1</v>
      </c>
      <c r="D5" s="11" t="s">
        <v>22</v>
      </c>
      <c r="E5" s="11" t="s">
        <v>2</v>
      </c>
      <c r="F5" s="11" t="s">
        <v>23</v>
      </c>
      <c r="G5" s="11" t="s">
        <v>3</v>
      </c>
      <c r="H5" s="38" t="s">
        <v>9</v>
      </c>
    </row>
    <row r="6" spans="2:8" x14ac:dyDescent="0.3">
      <c r="B6" t="str">
        <f>Idealistaus[[#This Row],[Ratkaisuidea]]</f>
        <v>Ratkaisuidea A</v>
      </c>
      <c r="C6">
        <v>3</v>
      </c>
      <c r="D6">
        <v>2</v>
      </c>
      <c r="E6">
        <v>1</v>
      </c>
      <c r="F6">
        <v>4</v>
      </c>
      <c r="G6">
        <v>5</v>
      </c>
      <c r="H6">
        <f>C6*$C$2+D6*$D$2+E6*$E$2+F6*$F$2+G6*$G$2</f>
        <v>32</v>
      </c>
    </row>
    <row r="7" spans="2:8" x14ac:dyDescent="0.3">
      <c r="B7" t="str">
        <f>Idealistaus[[#This Row],[Ratkaisuidea]]</f>
        <v>Ratkaisuidea B</v>
      </c>
      <c r="C7">
        <v>4</v>
      </c>
      <c r="D7">
        <v>4</v>
      </c>
      <c r="E7">
        <v>0</v>
      </c>
      <c r="F7">
        <v>3</v>
      </c>
      <c r="G7">
        <v>3</v>
      </c>
      <c r="H7">
        <f t="shared" ref="H7:H9" si="0">C7*$C$2+D7*$D$2+E7*$E$2+F7*$F$2+G7*$G$2</f>
        <v>32</v>
      </c>
    </row>
    <row r="8" spans="2:8" x14ac:dyDescent="0.3">
      <c r="B8" t="str">
        <f>Idealistaus[[#This Row],[Ratkaisuidea]]</f>
        <v>Ratkaisuidea C</v>
      </c>
      <c r="C8">
        <v>3</v>
      </c>
      <c r="D8">
        <v>3</v>
      </c>
      <c r="E8">
        <v>4</v>
      </c>
      <c r="F8">
        <v>3</v>
      </c>
      <c r="G8">
        <v>5</v>
      </c>
      <c r="H8">
        <f t="shared" si="0"/>
        <v>33</v>
      </c>
    </row>
    <row r="9" spans="2:8" x14ac:dyDescent="0.3">
      <c r="B9" t="str">
        <f>Idealistaus[[#This Row],[Ratkaisuidea]]</f>
        <v>Ratkaisuidea D</v>
      </c>
      <c r="C9">
        <v>4</v>
      </c>
      <c r="D9">
        <v>3</v>
      </c>
      <c r="E9">
        <v>0</v>
      </c>
      <c r="F9">
        <v>5</v>
      </c>
      <c r="G9">
        <v>4</v>
      </c>
      <c r="H9">
        <f t="shared" si="0"/>
        <v>38</v>
      </c>
    </row>
    <row r="10" spans="2:8" x14ac:dyDescent="0.3">
      <c r="B10" t="str">
        <f>Idealistaus[[#This Row],[Ratkaisuidea]]</f>
        <v>Ratkaisuidea E</v>
      </c>
      <c r="C10">
        <v>4</v>
      </c>
      <c r="D10">
        <v>3</v>
      </c>
      <c r="E10">
        <v>0</v>
      </c>
      <c r="F10">
        <v>5</v>
      </c>
      <c r="G10">
        <v>4</v>
      </c>
      <c r="H10">
        <f t="shared" ref="H10" si="1">C10*$C$2+D10*$D$2+E10*$E$2+F10*$F$2+G10*$G$2</f>
        <v>38</v>
      </c>
    </row>
  </sheetData>
  <pageMargins left="0.7" right="0.7" top="0.75" bottom="0.75" header="0.3" footer="0.3"/>
  <pageSetup paperSize="9" orientation="portrait" horizontalDpi="300" verticalDpi="300" r:id="rId1"/>
  <tableParts count="1">
    <tablePart r:id="rId2"/>
  </tablePart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BBD0DE7-EEA3-4D76-BA13-ED34281F9978}">
  <dimension ref="C2:F10"/>
  <sheetViews>
    <sheetView workbookViewId="0">
      <selection activeCell="B11" sqref="B11"/>
    </sheetView>
  </sheetViews>
  <sheetFormatPr defaultRowHeight="14.4" x14ac:dyDescent="0.3"/>
  <cols>
    <col min="3" max="3" width="32.5546875" customWidth="1"/>
    <col min="4" max="4" width="41.33203125" customWidth="1"/>
    <col min="5" max="5" width="22.33203125" customWidth="1"/>
    <col min="6" max="6" width="89.88671875" customWidth="1"/>
  </cols>
  <sheetData>
    <row r="2" spans="3:6" x14ac:dyDescent="0.3">
      <c r="C2" t="s">
        <v>152</v>
      </c>
    </row>
    <row r="3" spans="3:6" x14ac:dyDescent="0.3">
      <c r="C3" t="s">
        <v>154</v>
      </c>
    </row>
    <row r="5" spans="3:6" x14ac:dyDescent="0.3">
      <c r="C5" s="32" t="s">
        <v>30</v>
      </c>
      <c r="D5" s="33" t="s">
        <v>28</v>
      </c>
      <c r="E5" s="33" t="s">
        <v>153</v>
      </c>
      <c r="F5" s="34" t="s">
        <v>29</v>
      </c>
    </row>
    <row r="6" spans="3:6" ht="37.200000000000003" customHeight="1" x14ac:dyDescent="0.3">
      <c r="C6" s="36" t="s">
        <v>180</v>
      </c>
      <c r="D6" s="31" t="s">
        <v>184</v>
      </c>
      <c r="E6" s="31" t="s">
        <v>187</v>
      </c>
      <c r="F6" s="37" t="s">
        <v>190</v>
      </c>
    </row>
    <row r="7" spans="3:6" x14ac:dyDescent="0.3">
      <c r="C7" s="36" t="s">
        <v>181</v>
      </c>
      <c r="D7" s="31" t="s">
        <v>185</v>
      </c>
      <c r="E7" s="31" t="s">
        <v>187</v>
      </c>
      <c r="F7" s="37" t="s">
        <v>191</v>
      </c>
    </row>
    <row r="8" spans="3:6" x14ac:dyDescent="0.3">
      <c r="C8" s="36" t="s">
        <v>182</v>
      </c>
      <c r="D8" s="31" t="s">
        <v>184</v>
      </c>
      <c r="E8" s="31" t="s">
        <v>188</v>
      </c>
      <c r="F8" s="37" t="s">
        <v>192</v>
      </c>
    </row>
    <row r="9" spans="3:6" x14ac:dyDescent="0.3">
      <c r="C9" s="36" t="s">
        <v>183</v>
      </c>
      <c r="D9" s="31" t="s">
        <v>186</v>
      </c>
      <c r="E9" s="31" t="s">
        <v>189</v>
      </c>
      <c r="F9" s="37" t="s">
        <v>193</v>
      </c>
    </row>
    <row r="10" spans="3:6" x14ac:dyDescent="0.3">
      <c r="C10" s="68" t="s">
        <v>194</v>
      </c>
      <c r="D10" s="69" t="s">
        <v>214</v>
      </c>
      <c r="E10" s="69" t="s">
        <v>213</v>
      </c>
      <c r="F10" s="70"/>
    </row>
  </sheetData>
  <pageMargins left="0.7" right="0.7" top="0.75" bottom="0.75" header="0.3" footer="0.3"/>
  <pageSetup paperSize="9" orientation="portrait" horizontalDpi="300" verticalDpi="300" r:id="rId1"/>
  <tableParts count="1">
    <tablePart r:id="rId2"/>
  </tablePart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28ADDB1-5827-4577-AD6E-768C238BF85E}">
  <dimension ref="B1:M43"/>
  <sheetViews>
    <sheetView topLeftCell="A32" workbookViewId="0">
      <selection activeCell="C35" sqref="C35"/>
    </sheetView>
  </sheetViews>
  <sheetFormatPr defaultRowHeight="14.4" x14ac:dyDescent="0.3"/>
  <cols>
    <col min="3" max="3" width="31.109375" customWidth="1"/>
    <col min="4" max="4" width="29" customWidth="1"/>
    <col min="5" max="5" width="24.5546875" customWidth="1"/>
    <col min="6" max="6" width="26.6640625" customWidth="1"/>
    <col min="7" max="7" width="22.5546875" customWidth="1"/>
    <col min="8" max="8" width="24" customWidth="1"/>
    <col min="9" max="9" width="25.33203125" customWidth="1"/>
    <col min="13" max="13" width="38.33203125" customWidth="1"/>
  </cols>
  <sheetData>
    <row r="1" spans="2:8" x14ac:dyDescent="0.3">
      <c r="B1" t="s">
        <v>199</v>
      </c>
    </row>
    <row r="2" spans="2:8" x14ac:dyDescent="0.3">
      <c r="B2" t="s">
        <v>200</v>
      </c>
    </row>
    <row r="5" spans="2:8" x14ac:dyDescent="0.3">
      <c r="C5" s="19" t="s">
        <v>34</v>
      </c>
      <c r="D5" s="26"/>
    </row>
    <row r="7" spans="2:8" ht="28.8" x14ac:dyDescent="0.3">
      <c r="B7" s="15" t="s">
        <v>10</v>
      </c>
      <c r="C7" s="21" t="s">
        <v>11</v>
      </c>
      <c r="D7" s="21" t="s">
        <v>12</v>
      </c>
      <c r="E7" s="21" t="s">
        <v>164</v>
      </c>
      <c r="F7" s="21" t="s">
        <v>14</v>
      </c>
      <c r="G7" s="21" t="s">
        <v>15</v>
      </c>
      <c r="H7" s="20"/>
    </row>
    <row r="8" spans="2:8" ht="57.6" x14ac:dyDescent="0.3">
      <c r="B8" s="16">
        <v>5</v>
      </c>
      <c r="C8" s="17" t="s">
        <v>157</v>
      </c>
      <c r="D8" s="17" t="s">
        <v>203</v>
      </c>
      <c r="E8" s="17" t="s">
        <v>16</v>
      </c>
      <c r="F8" s="17" t="s">
        <v>17</v>
      </c>
      <c r="G8" s="17" t="s">
        <v>85</v>
      </c>
    </row>
    <row r="9" spans="2:8" ht="57.6" x14ac:dyDescent="0.3">
      <c r="B9" s="16">
        <v>4</v>
      </c>
      <c r="C9" s="17" t="s">
        <v>158</v>
      </c>
      <c r="D9" s="17" t="s">
        <v>204</v>
      </c>
      <c r="E9" s="17" t="s">
        <v>18</v>
      </c>
      <c r="F9" s="17" t="s">
        <v>205</v>
      </c>
      <c r="G9" s="50"/>
    </row>
    <row r="10" spans="2:8" ht="57.6" x14ac:dyDescent="0.3">
      <c r="B10" s="16">
        <v>3</v>
      </c>
      <c r="C10" s="17" t="s">
        <v>159</v>
      </c>
      <c r="D10" s="17" t="s">
        <v>155</v>
      </c>
      <c r="E10" s="17" t="s">
        <v>31</v>
      </c>
      <c r="F10" s="17" t="s">
        <v>206</v>
      </c>
      <c r="G10" s="50"/>
    </row>
    <row r="11" spans="2:8" ht="57.6" x14ac:dyDescent="0.3">
      <c r="B11" s="43">
        <v>2</v>
      </c>
      <c r="C11" s="44" t="s">
        <v>160</v>
      </c>
      <c r="D11" s="17" t="s">
        <v>202</v>
      </c>
      <c r="E11" s="44" t="s">
        <v>61</v>
      </c>
      <c r="F11" s="17" t="s">
        <v>19</v>
      </c>
      <c r="G11" s="17" t="s">
        <v>208</v>
      </c>
    </row>
    <row r="12" spans="2:8" ht="57.6" x14ac:dyDescent="0.3">
      <c r="B12" s="22">
        <v>1</v>
      </c>
      <c r="C12" s="23" t="s">
        <v>161</v>
      </c>
      <c r="D12" s="23" t="s">
        <v>163</v>
      </c>
      <c r="E12" s="23" t="s">
        <v>86</v>
      </c>
      <c r="F12" s="23" t="s">
        <v>207</v>
      </c>
      <c r="G12" s="49"/>
    </row>
    <row r="13" spans="2:8" ht="43.2" x14ac:dyDescent="0.3">
      <c r="B13" s="22">
        <v>0</v>
      </c>
      <c r="C13" s="23" t="s">
        <v>162</v>
      </c>
      <c r="D13" s="23" t="s">
        <v>156</v>
      </c>
      <c r="E13" s="23" t="s">
        <v>21</v>
      </c>
      <c r="F13" s="23" t="s">
        <v>60</v>
      </c>
      <c r="G13" s="23" t="s">
        <v>20</v>
      </c>
    </row>
    <row r="15" spans="2:8" x14ac:dyDescent="0.3">
      <c r="C15" s="19" t="s">
        <v>120</v>
      </c>
    </row>
    <row r="17" spans="2:13" ht="28.8" x14ac:dyDescent="0.3">
      <c r="B17" s="15" t="s">
        <v>10</v>
      </c>
      <c r="C17" s="21" t="s">
        <v>115</v>
      </c>
      <c r="D17" s="21" t="s">
        <v>201</v>
      </c>
      <c r="E17" s="21" t="s">
        <v>142</v>
      </c>
      <c r="F17" s="21" t="s">
        <v>136</v>
      </c>
      <c r="G17" s="21" t="s">
        <v>26</v>
      </c>
      <c r="H17" s="21" t="s">
        <v>88</v>
      </c>
      <c r="I17" s="21" t="s">
        <v>4</v>
      </c>
    </row>
    <row r="18" spans="2:13" ht="57.6" x14ac:dyDescent="0.3">
      <c r="B18" s="16">
        <v>5</v>
      </c>
      <c r="C18" s="17" t="s">
        <v>126</v>
      </c>
      <c r="D18" s="17" t="s">
        <v>133</v>
      </c>
      <c r="E18" s="17" t="s">
        <v>166</v>
      </c>
      <c r="F18" s="17" t="s">
        <v>171</v>
      </c>
      <c r="G18" s="17" t="s">
        <v>65</v>
      </c>
      <c r="H18" s="17" t="s">
        <v>92</v>
      </c>
      <c r="I18" s="17" t="s">
        <v>75</v>
      </c>
      <c r="L18" s="53"/>
      <c r="M18" s="53"/>
    </row>
    <row r="19" spans="2:13" ht="57.6" x14ac:dyDescent="0.3">
      <c r="B19" s="16">
        <v>4</v>
      </c>
      <c r="C19" s="17" t="s">
        <v>127</v>
      </c>
      <c r="D19" s="17" t="s">
        <v>128</v>
      </c>
      <c r="E19" s="17" t="s">
        <v>167</v>
      </c>
      <c r="F19" s="17" t="s">
        <v>172</v>
      </c>
      <c r="G19" s="17" t="s">
        <v>66</v>
      </c>
      <c r="H19" s="17" t="s">
        <v>93</v>
      </c>
      <c r="I19" s="17" t="s">
        <v>76</v>
      </c>
      <c r="L19" s="53" t="s">
        <v>134</v>
      </c>
      <c r="M19" s="53" t="s">
        <v>135</v>
      </c>
    </row>
    <row r="20" spans="2:13" ht="57.6" x14ac:dyDescent="0.3">
      <c r="B20" s="16">
        <v>3</v>
      </c>
      <c r="C20" s="17" t="s">
        <v>137</v>
      </c>
      <c r="D20" s="17" t="s">
        <v>132</v>
      </c>
      <c r="E20" s="17" t="s">
        <v>165</v>
      </c>
      <c r="F20" s="17" t="s">
        <v>173</v>
      </c>
      <c r="G20" s="17" t="s">
        <v>67</v>
      </c>
      <c r="H20" s="17" t="s">
        <v>91</v>
      </c>
      <c r="I20" s="17" t="s">
        <v>77</v>
      </c>
    </row>
    <row r="21" spans="2:13" ht="72" x14ac:dyDescent="0.3">
      <c r="B21" s="43">
        <v>2</v>
      </c>
      <c r="C21" s="17" t="s">
        <v>140</v>
      </c>
      <c r="D21" s="17" t="s">
        <v>130</v>
      </c>
      <c r="E21" s="17" t="s">
        <v>174</v>
      </c>
      <c r="F21" s="17" t="s">
        <v>170</v>
      </c>
      <c r="G21" s="17" t="s">
        <v>68</v>
      </c>
      <c r="H21" s="17" t="s">
        <v>90</v>
      </c>
      <c r="I21" s="17" t="s">
        <v>80</v>
      </c>
    </row>
    <row r="22" spans="2:13" ht="43.2" x14ac:dyDescent="0.3">
      <c r="B22" s="43">
        <v>1</v>
      </c>
      <c r="C22" s="17" t="s">
        <v>139</v>
      </c>
      <c r="D22" s="17" t="s">
        <v>131</v>
      </c>
      <c r="E22" s="17" t="s">
        <v>143</v>
      </c>
      <c r="F22" s="17" t="s">
        <v>168</v>
      </c>
      <c r="G22" s="17" t="s">
        <v>69</v>
      </c>
      <c r="H22" s="17" t="s">
        <v>89</v>
      </c>
      <c r="I22" s="17" t="s">
        <v>79</v>
      </c>
    </row>
    <row r="23" spans="2:13" ht="28.8" x14ac:dyDescent="0.3">
      <c r="B23" s="18">
        <v>0</v>
      </c>
      <c r="C23" s="17" t="s">
        <v>138</v>
      </c>
      <c r="D23" s="17" t="s">
        <v>129</v>
      </c>
      <c r="E23" s="17" t="s">
        <v>141</v>
      </c>
      <c r="F23" s="17" t="s">
        <v>169</v>
      </c>
      <c r="G23" s="17" t="s">
        <v>70</v>
      </c>
      <c r="H23" s="17" t="s">
        <v>87</v>
      </c>
      <c r="I23" s="17" t="s">
        <v>78</v>
      </c>
    </row>
    <row r="25" spans="2:13" x14ac:dyDescent="0.3">
      <c r="C25" s="19" t="s">
        <v>118</v>
      </c>
    </row>
    <row r="27" spans="2:13" ht="43.2" x14ac:dyDescent="0.3">
      <c r="B27" s="15" t="s">
        <v>10</v>
      </c>
      <c r="C27" s="21" t="s">
        <v>33</v>
      </c>
      <c r="D27" s="21" t="s">
        <v>32</v>
      </c>
      <c r="E27" s="21" t="s">
        <v>0</v>
      </c>
      <c r="F27" s="21" t="s">
        <v>24</v>
      </c>
      <c r="G27" s="21" t="s">
        <v>5</v>
      </c>
    </row>
    <row r="28" spans="2:13" ht="57.6" x14ac:dyDescent="0.3">
      <c r="B28" s="16">
        <v>5</v>
      </c>
      <c r="C28" s="17" t="s">
        <v>35</v>
      </c>
      <c r="D28" s="17" t="s">
        <v>41</v>
      </c>
      <c r="E28" s="17" t="s">
        <v>43</v>
      </c>
      <c r="F28" s="17" t="s">
        <v>54</v>
      </c>
      <c r="G28" s="17" t="s">
        <v>48</v>
      </c>
    </row>
    <row r="29" spans="2:13" ht="57.6" x14ac:dyDescent="0.3">
      <c r="B29" s="16">
        <v>4</v>
      </c>
      <c r="C29" s="17" t="s">
        <v>36</v>
      </c>
      <c r="D29" s="17" t="s">
        <v>41</v>
      </c>
      <c r="E29" s="17" t="s">
        <v>42</v>
      </c>
      <c r="F29" s="17" t="s">
        <v>55</v>
      </c>
      <c r="G29" s="17" t="s">
        <v>49</v>
      </c>
    </row>
    <row r="30" spans="2:13" ht="57.6" x14ac:dyDescent="0.3">
      <c r="B30" s="16">
        <v>3</v>
      </c>
      <c r="C30" s="17" t="s">
        <v>37</v>
      </c>
      <c r="D30" s="17" t="s">
        <v>41</v>
      </c>
      <c r="E30" s="17" t="s">
        <v>44</v>
      </c>
      <c r="F30" s="17" t="s">
        <v>56</v>
      </c>
      <c r="G30" s="17" t="s">
        <v>50</v>
      </c>
    </row>
    <row r="31" spans="2:13" ht="43.2" x14ac:dyDescent="0.3">
      <c r="B31" s="43">
        <v>2</v>
      </c>
      <c r="C31" s="17" t="s">
        <v>38</v>
      </c>
      <c r="D31" s="17" t="s">
        <v>41</v>
      </c>
      <c r="E31" s="17" t="s">
        <v>45</v>
      </c>
      <c r="F31" s="17" t="s">
        <v>57</v>
      </c>
      <c r="G31" s="17" t="s">
        <v>51</v>
      </c>
    </row>
    <row r="32" spans="2:13" ht="28.8" x14ac:dyDescent="0.3">
      <c r="B32" s="43">
        <v>1</v>
      </c>
      <c r="C32" s="17" t="s">
        <v>40</v>
      </c>
      <c r="D32" s="17" t="s">
        <v>41</v>
      </c>
      <c r="E32" s="17" t="s">
        <v>46</v>
      </c>
      <c r="F32" s="17" t="s">
        <v>58</v>
      </c>
      <c r="G32" s="17" t="s">
        <v>52</v>
      </c>
    </row>
    <row r="33" spans="2:7" ht="43.2" x14ac:dyDescent="0.3">
      <c r="B33" s="18">
        <v>0</v>
      </c>
      <c r="C33" s="17" t="s">
        <v>39</v>
      </c>
      <c r="D33" s="17" t="s">
        <v>41</v>
      </c>
      <c r="E33" s="17" t="s">
        <v>47</v>
      </c>
      <c r="F33" s="17" t="s">
        <v>59</v>
      </c>
      <c r="G33" s="17" t="s">
        <v>53</v>
      </c>
    </row>
    <row r="35" spans="2:7" x14ac:dyDescent="0.3">
      <c r="C35" s="19" t="s">
        <v>119</v>
      </c>
    </row>
    <row r="37" spans="2:7" ht="28.8" x14ac:dyDescent="0.3">
      <c r="B37" s="15" t="s">
        <v>10</v>
      </c>
      <c r="C37" s="21" t="s">
        <v>1</v>
      </c>
      <c r="D37" s="21" t="s">
        <v>22</v>
      </c>
      <c r="E37" s="21" t="s">
        <v>2</v>
      </c>
      <c r="F37" s="21" t="s">
        <v>23</v>
      </c>
      <c r="G37" s="21" t="s">
        <v>3</v>
      </c>
    </row>
    <row r="38" spans="2:7" ht="57.6" x14ac:dyDescent="0.3">
      <c r="B38" s="16">
        <v>5</v>
      </c>
      <c r="C38" s="17" t="s">
        <v>82</v>
      </c>
      <c r="D38" s="17" t="s">
        <v>62</v>
      </c>
      <c r="E38" s="17" t="s">
        <v>101</v>
      </c>
      <c r="F38" s="17" t="s">
        <v>96</v>
      </c>
      <c r="G38" s="17" t="s">
        <v>17</v>
      </c>
    </row>
    <row r="39" spans="2:7" ht="72" x14ac:dyDescent="0.3">
      <c r="B39" s="16">
        <v>4</v>
      </c>
      <c r="C39" s="17" t="s">
        <v>83</v>
      </c>
      <c r="D39" s="17" t="s">
        <v>63</v>
      </c>
      <c r="E39" s="17" t="s">
        <v>102</v>
      </c>
      <c r="F39" s="17" t="s">
        <v>95</v>
      </c>
      <c r="G39" s="17" t="s">
        <v>205</v>
      </c>
    </row>
    <row r="40" spans="2:7" ht="72" x14ac:dyDescent="0.3">
      <c r="B40" s="16">
        <v>3</v>
      </c>
      <c r="C40" s="17" t="s">
        <v>177</v>
      </c>
      <c r="D40" s="17" t="s">
        <v>64</v>
      </c>
      <c r="E40" s="17" t="s">
        <v>103</v>
      </c>
      <c r="F40" s="17" t="s">
        <v>97</v>
      </c>
      <c r="G40" s="17" t="s">
        <v>206</v>
      </c>
    </row>
    <row r="41" spans="2:7" ht="72" x14ac:dyDescent="0.3">
      <c r="B41" s="43">
        <v>2</v>
      </c>
      <c r="C41" s="17" t="s">
        <v>100</v>
      </c>
      <c r="D41" s="17" t="s">
        <v>176</v>
      </c>
      <c r="E41" s="17" t="s">
        <v>104</v>
      </c>
      <c r="F41" s="17" t="s">
        <v>98</v>
      </c>
      <c r="G41" s="17" t="s">
        <v>19</v>
      </c>
    </row>
    <row r="42" spans="2:7" ht="72" x14ac:dyDescent="0.3">
      <c r="B42" s="43">
        <v>1</v>
      </c>
      <c r="C42" s="17" t="s">
        <v>178</v>
      </c>
      <c r="D42" s="17" t="s">
        <v>175</v>
      </c>
      <c r="E42" s="17" t="s">
        <v>105</v>
      </c>
      <c r="F42" s="17" t="s">
        <v>106</v>
      </c>
      <c r="G42" s="17" t="s">
        <v>207</v>
      </c>
    </row>
    <row r="43" spans="2:7" ht="57.6" x14ac:dyDescent="0.3">
      <c r="B43" s="18">
        <v>0</v>
      </c>
      <c r="C43" s="17" t="s">
        <v>81</v>
      </c>
      <c r="D43" s="17" t="s">
        <v>99</v>
      </c>
      <c r="E43" s="17" t="s">
        <v>84</v>
      </c>
      <c r="F43" s="17" t="s">
        <v>94</v>
      </c>
      <c r="G43" s="17" t="s">
        <v>60</v>
      </c>
    </row>
  </sheetData>
  <pageMargins left="0.7" right="0.7" top="0.75" bottom="0.75" header="0.3" footer="0.3"/>
  <pageSetup paperSize="9" orientation="portrait" horizontalDpi="300" verticalDpi="30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Asiakirja" ma:contentTypeID="0x0101005D8D5C4234FC82499FA75F2297B88629" ma:contentTypeVersion="2" ma:contentTypeDescription="Luo uusi asiakirja." ma:contentTypeScope="" ma:versionID="bf386b75b9741a33ea1fadc87e0adf5d">
  <xsd:schema xmlns:xsd="http://www.w3.org/2001/XMLSchema" xmlns:xs="http://www.w3.org/2001/XMLSchema" xmlns:p="http://schemas.microsoft.com/office/2006/metadata/properties" xmlns:ns3="60d3c6c3-1ee5-4c9f-904a-187e0885ed9b" targetNamespace="http://schemas.microsoft.com/office/2006/metadata/properties" ma:root="true" ma:fieldsID="8852dab9bbc3e1a369bc8da6711dcca0" ns3:_="">
    <xsd:import namespace="60d3c6c3-1ee5-4c9f-904a-187e0885ed9b"/>
    <xsd:element name="properties">
      <xsd:complexType>
        <xsd:sequence>
          <xsd:element name="documentManagement">
            <xsd:complexType>
              <xsd:all>
                <xsd:element ref="ns3:MediaServiceMetadata" minOccurs="0"/>
                <xsd:element ref="ns3:MediaServiceFast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0d3c6c3-1ee5-4c9f-904a-187e0885ed9b"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Sisältölaji"/>
        <xsd:element ref="dc:title" minOccurs="0" maxOccurs="1" ma:index="4" ma:displayName="Otsikk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D6D34B82-E934-4C1F-8DA0-FE70DE6379C5}">
  <ds:schemaRefs>
    <ds:schemaRef ds:uri="http://schemas.microsoft.com/office/infopath/2007/PartnerControls"/>
    <ds:schemaRef ds:uri="http://schemas.microsoft.com/office/2006/documentManagement/types"/>
    <ds:schemaRef ds:uri="http://schemas.microsoft.com/office/2006/metadata/properties"/>
    <ds:schemaRef ds:uri="http://purl.org/dc/elements/1.1/"/>
    <ds:schemaRef ds:uri="60d3c6c3-1ee5-4c9f-904a-187e0885ed9b"/>
    <ds:schemaRef ds:uri="http://purl.org/dc/terms/"/>
    <ds:schemaRef ds:uri="http://schemas.openxmlformats.org/package/2006/metadata/core-properties"/>
    <ds:schemaRef ds:uri="http://www.w3.org/XML/1998/namespace"/>
    <ds:schemaRef ds:uri="http://purl.org/dc/dcmitype/"/>
  </ds:schemaRefs>
</ds:datastoreItem>
</file>

<file path=customXml/itemProps2.xml><?xml version="1.0" encoding="utf-8"?>
<ds:datastoreItem xmlns:ds="http://schemas.openxmlformats.org/officeDocument/2006/customXml" ds:itemID="{E12BA1D6-1DFB-49F9-A26D-FBA7305B8E2F}">
  <ds:schemaRefs>
    <ds:schemaRef ds:uri="http://schemas.microsoft.com/sharepoint/v3/contenttype/forms"/>
  </ds:schemaRefs>
</ds:datastoreItem>
</file>

<file path=customXml/itemProps3.xml><?xml version="1.0" encoding="utf-8"?>
<ds:datastoreItem xmlns:ds="http://schemas.openxmlformats.org/officeDocument/2006/customXml" ds:itemID="{25A5D2F8-251D-4E28-9873-BDBA2CF97B8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0d3c6c3-1ee5-4c9f-904a-187e0885ed9b"/>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Laskentataulukot</vt:lpstr>
      </vt:variant>
      <vt:variant>
        <vt:i4>8</vt:i4>
      </vt:variant>
    </vt:vector>
  </HeadingPairs>
  <TitlesOfParts>
    <vt:vector size="8" baseType="lpstr">
      <vt:lpstr>Ohjeet</vt:lpstr>
      <vt:lpstr>Yhteenveto</vt:lpstr>
      <vt:lpstr>Resurssirajoitukset</vt:lpstr>
      <vt:lpstr>Liiketoiminta</vt:lpstr>
      <vt:lpstr>Ilmasto ja ympäristö</vt:lpstr>
      <vt:lpstr>Projektikohtaiset</vt:lpstr>
      <vt:lpstr>Idealistaus</vt:lpstr>
      <vt:lpstr>Kriteerien arvostelu</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Johanna Liipola</dc:creator>
  <cp:keywords/>
  <dc:description/>
  <cp:lastModifiedBy>Leinonen Lassi</cp:lastModifiedBy>
  <cp:revision/>
  <dcterms:created xsi:type="dcterms:W3CDTF">2020-09-08T08:36:23Z</dcterms:created>
  <dcterms:modified xsi:type="dcterms:W3CDTF">2020-11-27T12:43:07Z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0x0101005D8D5C4234FC82499FA75F2297B88629</vt:lpwstr>
  </property>
</Properties>
</file>